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codeName="ЭтаКнига" defaultThemeVersion="124226"/>
  <workbookProtection lockStructure="1"/>
  <bookViews>
    <workbookView xWindow="0" yWindow="0" windowWidth="19260" windowHeight="7140" tabRatio="631" activeTab="3"/>
  </bookViews>
  <sheets>
    <sheet name="Структура" sheetId="3" r:id="rId1"/>
    <sheet name="Справочник" sheetId="5" r:id="rId2"/>
    <sheet name="Часть I" sheetId="1" r:id="rId3"/>
    <sheet name="Часть II" sheetId="6" r:id="rId4"/>
  </sheets>
  <definedNames>
    <definedName name="OLE_LINK1" localSheetId="2">'Часть I'!#REF!</definedName>
    <definedName name="OLE_LINK1" localSheetId="3">'Часть II'!#REF!</definedName>
  </definedNames>
  <calcPr calcId="125725" refMode="R1C1"/>
</workbook>
</file>

<file path=xl/calcChain.xml><?xml version="1.0" encoding="utf-8"?>
<calcChain xmlns="http://schemas.openxmlformats.org/spreadsheetml/2006/main">
  <c r="H108" i="5"/>
  <c r="I108" s="1"/>
  <c r="H106"/>
  <c r="I106" s="1"/>
  <c r="H101" l="1"/>
  <c r="H96"/>
  <c r="I96" s="1"/>
  <c r="I101" l="1"/>
  <c r="H69"/>
  <c r="I69" s="1"/>
  <c r="Q523" i="6" l="1"/>
  <c r="N523"/>
  <c r="Q520"/>
  <c r="N520"/>
  <c r="Q400"/>
  <c r="N400"/>
  <c r="Q397"/>
  <c r="N397"/>
  <c r="Q343"/>
  <c r="N343"/>
  <c r="Q337"/>
  <c r="N337"/>
  <c r="Q331"/>
  <c r="N331"/>
  <c r="Q325"/>
  <c r="N325"/>
  <c r="Q319"/>
  <c r="N319"/>
  <c r="Q292"/>
  <c r="N292"/>
  <c r="Q199"/>
  <c r="N199"/>
  <c r="Q196"/>
  <c r="N196"/>
  <c r="Q193"/>
  <c r="N193"/>
  <c r="Q190"/>
  <c r="N190"/>
  <c r="Q187"/>
  <c r="N187"/>
  <c r="Q184"/>
  <c r="N184"/>
  <c r="Q154"/>
  <c r="N154"/>
  <c r="Q148"/>
  <c r="N148"/>
  <c r="Q130"/>
  <c r="N130"/>
  <c r="Q127"/>
  <c r="N127"/>
  <c r="Q85"/>
  <c r="N85"/>
  <c r="Q82"/>
  <c r="N82"/>
  <c r="Q61"/>
  <c r="N61"/>
  <c r="Q55"/>
  <c r="N55"/>
  <c r="Q52"/>
  <c r="N52"/>
  <c r="Q49"/>
  <c r="N49"/>
  <c r="Q46"/>
  <c r="N46"/>
  <c r="Q43"/>
  <c r="N43"/>
  <c r="Q40"/>
  <c r="N40"/>
  <c r="Q37"/>
  <c r="N37"/>
  <c r="Q34"/>
  <c r="N34"/>
  <c r="Q379" i="1"/>
  <c r="N379"/>
  <c r="Q376"/>
  <c r="N376"/>
  <c r="Q328"/>
  <c r="N328"/>
  <c r="Q298"/>
  <c r="N298"/>
  <c r="Q295"/>
  <c r="N295"/>
  <c r="Q175"/>
  <c r="N175"/>
  <c r="Q34"/>
  <c r="N34"/>
  <c r="Q31"/>
  <c r="N31"/>
  <c r="Q19"/>
  <c r="N19"/>
  <c r="Q16" l="1"/>
  <c r="N16"/>
  <c r="Q211" i="6"/>
  <c r="Q214"/>
  <c r="N214" s="1"/>
  <c r="Q217"/>
  <c r="N217" s="1"/>
  <c r="Q220"/>
  <c r="Q223"/>
  <c r="Q226"/>
  <c r="N226" s="1"/>
  <c r="Q229"/>
  <c r="N229" s="1"/>
  <c r="Q232"/>
  <c r="Q235"/>
  <c r="N232" l="1"/>
  <c r="N220"/>
  <c r="N235"/>
  <c r="N223"/>
  <c r="N211"/>
  <c r="B1" l="1"/>
  <c r="B1" i="1"/>
  <c r="B1" i="3"/>
  <c r="H81" i="5" l="1"/>
  <c r="H94"/>
  <c r="I94" s="1"/>
  <c r="H86"/>
  <c r="H89"/>
  <c r="H60"/>
  <c r="Q391" i="6"/>
  <c r="H391" s="1"/>
  <c r="I391" s="1"/>
  <c r="Q361"/>
  <c r="H361" s="1"/>
  <c r="H343"/>
  <c r="I343" s="1"/>
  <c r="H319"/>
  <c r="I319" s="1"/>
  <c r="H223"/>
  <c r="I223" s="1"/>
  <c r="H220"/>
  <c r="I220" s="1"/>
  <c r="H217"/>
  <c r="I217" s="1"/>
  <c r="H214"/>
  <c r="I214" s="1"/>
  <c r="H229"/>
  <c r="I229" s="1"/>
  <c r="I60" i="5" l="1"/>
  <c r="I89"/>
  <c r="I86"/>
  <c r="I81"/>
  <c r="N215" i="6"/>
  <c r="N227"/>
  <c r="N212"/>
  <c r="N224"/>
  <c r="N233"/>
  <c r="N221"/>
  <c r="N230"/>
  <c r="N209"/>
  <c r="N218"/>
  <c r="H325"/>
  <c r="I325" s="1"/>
  <c r="H337"/>
  <c r="I337" s="1"/>
  <c r="H331"/>
  <c r="I331" s="1"/>
  <c r="H104" i="5"/>
  <c r="I104" s="1"/>
  <c r="H523" i="6" l="1"/>
  <c r="I523" s="1"/>
  <c r="H154"/>
  <c r="I154" s="1"/>
  <c r="K21" i="3" s="1"/>
  <c r="H187" i="6"/>
  <c r="I187" s="1"/>
  <c r="H193"/>
  <c r="I193" s="1"/>
  <c r="H199"/>
  <c r="I199" s="1"/>
  <c r="H397"/>
  <c r="H520"/>
  <c r="I520" s="1"/>
  <c r="H400"/>
  <c r="I400" s="1"/>
  <c r="H292"/>
  <c r="H190"/>
  <c r="I190" s="1"/>
  <c r="H148"/>
  <c r="H184"/>
  <c r="H196"/>
  <c r="I196" s="1"/>
  <c r="H130"/>
  <c r="I130" s="1"/>
  <c r="H37"/>
  <c r="I37" s="1"/>
  <c r="H82"/>
  <c r="I82" s="1"/>
  <c r="H127"/>
  <c r="H49"/>
  <c r="I49" s="1"/>
  <c r="H85"/>
  <c r="I85" s="1"/>
  <c r="H43"/>
  <c r="I43" s="1"/>
  <c r="H55"/>
  <c r="I55" s="1"/>
  <c r="H61"/>
  <c r="I61" s="1"/>
  <c r="H34"/>
  <c r="H40"/>
  <c r="I40" s="1"/>
  <c r="H46"/>
  <c r="I46" s="1"/>
  <c r="H52"/>
  <c r="I52" s="1"/>
  <c r="H379" i="1"/>
  <c r="H376"/>
  <c r="H295"/>
  <c r="H328"/>
  <c r="H298"/>
  <c r="H175"/>
  <c r="H19"/>
  <c r="I19" s="1"/>
  <c r="H16"/>
  <c r="I16" s="1"/>
  <c r="H31"/>
  <c r="I31" s="1"/>
  <c r="H34"/>
  <c r="Q478" i="6"/>
  <c r="Q181"/>
  <c r="N181" s="1"/>
  <c r="H181" s="1"/>
  <c r="I181" s="1"/>
  <c r="Q178"/>
  <c r="N178" s="1"/>
  <c r="H178" s="1"/>
  <c r="I178" s="1"/>
  <c r="Q175"/>
  <c r="N175" s="1"/>
  <c r="H175" s="1"/>
  <c r="I175" s="1"/>
  <c r="Q169"/>
  <c r="N169" s="1"/>
  <c r="H169" s="1"/>
  <c r="I169" s="1"/>
  <c r="Q166"/>
  <c r="N166" s="1"/>
  <c r="H166" s="1"/>
  <c r="I166" s="1"/>
  <c r="Q163"/>
  <c r="N163" s="1"/>
  <c r="H163" s="1"/>
  <c r="I163" s="1"/>
  <c r="Q145"/>
  <c r="N145" s="1"/>
  <c r="H145" s="1"/>
  <c r="I145" s="1"/>
  <c r="Q142"/>
  <c r="N142" s="1"/>
  <c r="H142" s="1"/>
  <c r="I142" s="1"/>
  <c r="Q121"/>
  <c r="Q118"/>
  <c r="Q112"/>
  <c r="Q109"/>
  <c r="Q94"/>
  <c r="H94" s="1"/>
  <c r="I94" s="1"/>
  <c r="Q97"/>
  <c r="H97" s="1"/>
  <c r="I97" s="1"/>
  <c r="Q76"/>
  <c r="N76" s="1"/>
  <c r="H76" s="1"/>
  <c r="I76" s="1"/>
  <c r="Q73"/>
  <c r="N73" s="1"/>
  <c r="H73" s="1"/>
  <c r="I73" s="1"/>
  <c r="Q70"/>
  <c r="N70" s="1"/>
  <c r="H70" s="1"/>
  <c r="I70" s="1"/>
  <c r="Q67"/>
  <c r="N67" s="1"/>
  <c r="H67" s="1"/>
  <c r="I67" s="1"/>
  <c r="H478" l="1"/>
  <c r="I478" s="1"/>
  <c r="F7" i="3"/>
  <c r="F9"/>
  <c r="N109" i="6"/>
  <c r="H109"/>
  <c r="I109" s="1"/>
  <c r="N118"/>
  <c r="H118"/>
  <c r="I118" s="1"/>
  <c r="N121"/>
  <c r="H121"/>
  <c r="I121" s="1"/>
  <c r="N112"/>
  <c r="H112"/>
  <c r="I112" s="1"/>
  <c r="Q19"/>
  <c r="N17" s="1"/>
  <c r="Q154" i="1"/>
  <c r="Q151"/>
  <c r="Q148"/>
  <c r="H148" s="1"/>
  <c r="I148" s="1"/>
  <c r="Q157"/>
  <c r="Q145"/>
  <c r="Q142"/>
  <c r="Q139"/>
  <c r="Q136"/>
  <c r="Q133"/>
  <c r="Q127"/>
  <c r="Q124"/>
  <c r="Q115"/>
  <c r="Q91"/>
  <c r="N91" s="1"/>
  <c r="H91" s="1"/>
  <c r="I91" s="1"/>
  <c r="Q88"/>
  <c r="N88" s="1"/>
  <c r="H88" s="1"/>
  <c r="I88" s="1"/>
  <c r="Q79"/>
  <c r="N79" s="1"/>
  <c r="H79" s="1"/>
  <c r="I79" s="1"/>
  <c r="Q76"/>
  <c r="N76" s="1"/>
  <c r="H76" s="1"/>
  <c r="I76" s="1"/>
  <c r="Q64"/>
  <c r="Q58"/>
  <c r="Q46"/>
  <c r="Q40"/>
  <c r="Q67"/>
  <c r="N67" s="1"/>
  <c r="H67" s="1"/>
  <c r="I67" s="1"/>
  <c r="Q61"/>
  <c r="N61" s="1"/>
  <c r="H61" s="1"/>
  <c r="I61" s="1"/>
  <c r="Q49"/>
  <c r="N49" s="1"/>
  <c r="H49" s="1"/>
  <c r="I49" s="1"/>
  <c r="H64" l="1"/>
  <c r="I64" s="1"/>
  <c r="N65"/>
  <c r="H58"/>
  <c r="I58" s="1"/>
  <c r="N59"/>
  <c r="H46"/>
  <c r="I46" s="1"/>
  <c r="N47"/>
  <c r="H40"/>
  <c r="I40" s="1"/>
  <c r="N19" i="6"/>
  <c r="H19" s="1"/>
  <c r="I19" s="1"/>
  <c r="N133" i="1"/>
  <c r="H133"/>
  <c r="I133" s="1"/>
  <c r="N145"/>
  <c r="H145"/>
  <c r="I145" s="1"/>
  <c r="N154"/>
  <c r="H154"/>
  <c r="I154" s="1"/>
  <c r="N115"/>
  <c r="H115"/>
  <c r="I115" s="1"/>
  <c r="N136"/>
  <c r="H136"/>
  <c r="I136" s="1"/>
  <c r="N157"/>
  <c r="H157"/>
  <c r="I157" s="1"/>
  <c r="N124"/>
  <c r="H124"/>
  <c r="I124" s="1"/>
  <c r="N139"/>
  <c r="H139"/>
  <c r="I139" s="1"/>
  <c r="N127"/>
  <c r="H127"/>
  <c r="I127" s="1"/>
  <c r="N142"/>
  <c r="H142"/>
  <c r="I142" s="1"/>
  <c r="N151"/>
  <c r="H151"/>
  <c r="I151" s="1"/>
  <c r="N148"/>
  <c r="Q508" i="6"/>
  <c r="N508" s="1"/>
  <c r="H508" s="1"/>
  <c r="I508" s="1"/>
  <c r="I127"/>
  <c r="Q358" i="1" l="1"/>
  <c r="Q355"/>
  <c r="Q361"/>
  <c r="Q352"/>
  <c r="Q349"/>
  <c r="Q346"/>
  <c r="Q340"/>
  <c r="Q343"/>
  <c r="N346" l="1"/>
  <c r="H346"/>
  <c r="I346" s="1"/>
  <c r="N343"/>
  <c r="H343"/>
  <c r="I343" s="1"/>
  <c r="N358"/>
  <c r="H358"/>
  <c r="I358" s="1"/>
  <c r="N355"/>
  <c r="H355"/>
  <c r="I355" s="1"/>
  <c r="N349"/>
  <c r="H349"/>
  <c r="I349" s="1"/>
  <c r="N340"/>
  <c r="H340"/>
  <c r="I340" s="1"/>
  <c r="N352"/>
  <c r="H352"/>
  <c r="I352" s="1"/>
  <c r="N361"/>
  <c r="H361" s="1"/>
  <c r="I361" s="1"/>
  <c r="H9" i="5" l="1"/>
  <c r="H8"/>
  <c r="H7"/>
  <c r="H6"/>
  <c r="H5"/>
  <c r="H78" l="1"/>
  <c r="H92"/>
  <c r="H63"/>
  <c r="I63" s="1"/>
  <c r="H57"/>
  <c r="I57" s="1"/>
  <c r="H48"/>
  <c r="H51"/>
  <c r="H42"/>
  <c r="H36"/>
  <c r="H30"/>
  <c r="H66"/>
  <c r="H72"/>
  <c r="H75"/>
  <c r="H17"/>
  <c r="I17" s="1"/>
  <c r="H54"/>
  <c r="I54" s="1"/>
  <c r="H39"/>
  <c r="H33"/>
  <c r="H27"/>
  <c r="I27" s="1"/>
  <c r="H45"/>
  <c r="I45" s="1"/>
  <c r="H83"/>
  <c r="H24"/>
  <c r="I24" s="1"/>
  <c r="H21"/>
  <c r="H99"/>
  <c r="H14"/>
  <c r="H12"/>
  <c r="H19"/>
  <c r="N338" i="1" l="1"/>
  <c r="N341"/>
  <c r="N74" i="6"/>
  <c r="N359" i="1"/>
  <c r="N347"/>
  <c r="N356"/>
  <c r="N344"/>
  <c r="N353"/>
  <c r="N350"/>
  <c r="N74"/>
  <c r="N149"/>
  <c r="N137"/>
  <c r="N125"/>
  <c r="N146"/>
  <c r="N122"/>
  <c r="N155"/>
  <c r="N131"/>
  <c r="N77"/>
  <c r="N152"/>
  <c r="N140"/>
  <c r="N134"/>
  <c r="N143"/>
  <c r="I75" i="5"/>
  <c r="N86" i="1"/>
  <c r="N113"/>
  <c r="N89"/>
  <c r="I72" i="5"/>
  <c r="I36"/>
  <c r="I19"/>
  <c r="I99"/>
  <c r="I33"/>
  <c r="N179" i="6"/>
  <c r="N176"/>
  <c r="N173"/>
  <c r="N167"/>
  <c r="N164"/>
  <c r="N161"/>
  <c r="N143"/>
  <c r="N140"/>
  <c r="N71"/>
  <c r="N68"/>
  <c r="N65"/>
  <c r="I14" i="5"/>
  <c r="I83"/>
  <c r="I92"/>
  <c r="I78"/>
  <c r="N506" i="6"/>
  <c r="I12" i="5"/>
  <c r="I39"/>
  <c r="I30"/>
  <c r="I42"/>
  <c r="I48"/>
  <c r="I21"/>
  <c r="Q505" i="6"/>
  <c r="Q517"/>
  <c r="Q514"/>
  <c r="N512" s="1"/>
  <c r="Q511"/>
  <c r="Q502"/>
  <c r="Q496"/>
  <c r="Q493"/>
  <c r="Q475"/>
  <c r="H475" s="1"/>
  <c r="I475" s="1"/>
  <c r="Q466"/>
  <c r="N464" s="1"/>
  <c r="Q463"/>
  <c r="N461" s="1"/>
  <c r="Q460"/>
  <c r="Q457"/>
  <c r="Q454"/>
  <c r="Q451"/>
  <c r="Q448"/>
  <c r="Q445"/>
  <c r="Q442"/>
  <c r="N440" s="1"/>
  <c r="Q439"/>
  <c r="N437" s="1"/>
  <c r="Q436"/>
  <c r="N434" s="1"/>
  <c r="Q433"/>
  <c r="I397"/>
  <c r="Q388"/>
  <c r="H388" s="1"/>
  <c r="I388" s="1"/>
  <c r="K54" i="3" s="1"/>
  <c r="Q376" i="6"/>
  <c r="H376" s="1"/>
  <c r="I376" s="1"/>
  <c r="Q373"/>
  <c r="H373" s="1"/>
  <c r="I373" s="1"/>
  <c r="Q370"/>
  <c r="H370" s="1"/>
  <c r="I370" s="1"/>
  <c r="Q367"/>
  <c r="Q358"/>
  <c r="H358" s="1"/>
  <c r="I358" s="1"/>
  <c r="Q334"/>
  <c r="Q328"/>
  <c r="Q322"/>
  <c r="Q316"/>
  <c r="Q340"/>
  <c r="Q310"/>
  <c r="H310" s="1"/>
  <c r="I310" s="1"/>
  <c r="Q307"/>
  <c r="H307" s="1"/>
  <c r="I307" s="1"/>
  <c r="Q304"/>
  <c r="H304" s="1"/>
  <c r="I304" s="1"/>
  <c r="K42" i="3" l="1"/>
  <c r="F5"/>
  <c r="K56"/>
  <c r="N493" i="6"/>
  <c r="H493" s="1"/>
  <c r="I493" s="1"/>
  <c r="N491"/>
  <c r="N496"/>
  <c r="H496" s="1"/>
  <c r="I496" s="1"/>
  <c r="N494"/>
  <c r="N517"/>
  <c r="H517" s="1"/>
  <c r="I517" s="1"/>
  <c r="N515"/>
  <c r="N502"/>
  <c r="H502" s="1"/>
  <c r="I502" s="1"/>
  <c r="N500"/>
  <c r="N505"/>
  <c r="H505" s="1"/>
  <c r="I505" s="1"/>
  <c r="N503"/>
  <c r="N511"/>
  <c r="H511" s="1"/>
  <c r="I511" s="1"/>
  <c r="N509"/>
  <c r="N439"/>
  <c r="H439" s="1"/>
  <c r="I439" s="1"/>
  <c r="N451"/>
  <c r="H451" s="1"/>
  <c r="I451" s="1"/>
  <c r="N449"/>
  <c r="N463"/>
  <c r="H463" s="1"/>
  <c r="I463" s="1"/>
  <c r="N442"/>
  <c r="H442" s="1"/>
  <c r="I442" s="1"/>
  <c r="N454"/>
  <c r="H454" s="1"/>
  <c r="I454" s="1"/>
  <c r="N452"/>
  <c r="N466"/>
  <c r="H466" s="1"/>
  <c r="I466" s="1"/>
  <c r="N433"/>
  <c r="H433" s="1"/>
  <c r="I433" s="1"/>
  <c r="N431"/>
  <c r="N445"/>
  <c r="H445" s="1"/>
  <c r="I445" s="1"/>
  <c r="N443"/>
  <c r="N457"/>
  <c r="H457" s="1"/>
  <c r="I457" s="1"/>
  <c r="N455"/>
  <c r="N436"/>
  <c r="H436" s="1"/>
  <c r="I436" s="1"/>
  <c r="N448"/>
  <c r="H448" s="1"/>
  <c r="I448" s="1"/>
  <c r="N446"/>
  <c r="N460"/>
  <c r="H460" s="1"/>
  <c r="I460" s="1"/>
  <c r="N458"/>
  <c r="H367"/>
  <c r="I367" s="1"/>
  <c r="N316"/>
  <c r="H316" s="1"/>
  <c r="I316" s="1"/>
  <c r="N314"/>
  <c r="N322"/>
  <c r="H322" s="1"/>
  <c r="I322" s="1"/>
  <c r="N320"/>
  <c r="N328"/>
  <c r="H328" s="1"/>
  <c r="I328" s="1"/>
  <c r="N326"/>
  <c r="N340"/>
  <c r="H340" s="1"/>
  <c r="I340" s="1"/>
  <c r="N338"/>
  <c r="N334"/>
  <c r="H334" s="1"/>
  <c r="I334" s="1"/>
  <c r="N332"/>
  <c r="N514"/>
  <c r="H514" s="1"/>
  <c r="I514" s="1"/>
  <c r="I292"/>
  <c r="Q280"/>
  <c r="G280"/>
  <c r="F280"/>
  <c r="Q277"/>
  <c r="N275" s="1"/>
  <c r="Q274"/>
  <c r="Q256"/>
  <c r="Q265"/>
  <c r="Q262"/>
  <c r="N262" s="1"/>
  <c r="H262" s="1"/>
  <c r="I262" s="1"/>
  <c r="Q259"/>
  <c r="N259" s="1"/>
  <c r="H259" s="1"/>
  <c r="I259" s="1"/>
  <c r="Q244"/>
  <c r="Q247"/>
  <c r="K43" i="3" l="1"/>
  <c r="K79"/>
  <c r="N260" i="6"/>
  <c r="N257"/>
  <c r="N274"/>
  <c r="H274" s="1"/>
  <c r="I274" s="1"/>
  <c r="N272"/>
  <c r="N280"/>
  <c r="H280" s="1"/>
  <c r="I280" s="1"/>
  <c r="N278"/>
  <c r="N277"/>
  <c r="H277" s="1"/>
  <c r="I277" s="1"/>
  <c r="N256"/>
  <c r="H256" s="1"/>
  <c r="I256" s="1"/>
  <c r="N254"/>
  <c r="N265"/>
  <c r="H265" s="1"/>
  <c r="I265" s="1"/>
  <c r="N263"/>
  <c r="N247"/>
  <c r="H247" s="1"/>
  <c r="I247" s="1"/>
  <c r="N245"/>
  <c r="N244"/>
  <c r="H244" s="1"/>
  <c r="I244" s="1"/>
  <c r="N242"/>
  <c r="H232"/>
  <c r="I232" s="1"/>
  <c r="H211"/>
  <c r="I211" s="1"/>
  <c r="H226"/>
  <c r="I226" s="1"/>
  <c r="H235"/>
  <c r="I235" s="1"/>
  <c r="I184"/>
  <c r="Q172"/>
  <c r="Q160"/>
  <c r="I148"/>
  <c r="Q103"/>
  <c r="Q91"/>
  <c r="H91" s="1"/>
  <c r="I91" s="1"/>
  <c r="K16" i="3" s="1"/>
  <c r="I34" i="6"/>
  <c r="Q25"/>
  <c r="Q22"/>
  <c r="Q28"/>
  <c r="Q490"/>
  <c r="Q484"/>
  <c r="Q481"/>
  <c r="N479" s="1"/>
  <c r="Q469"/>
  <c r="N467" s="1"/>
  <c r="Q427"/>
  <c r="Q424"/>
  <c r="Q418"/>
  <c r="N416" s="1"/>
  <c r="Q406"/>
  <c r="N404" s="1"/>
  <c r="Q382"/>
  <c r="N380" s="1"/>
  <c r="Q379"/>
  <c r="N377" s="1"/>
  <c r="Q352"/>
  <c r="Q349"/>
  <c r="N347" s="1"/>
  <c r="Q289"/>
  <c r="G289"/>
  <c r="F289"/>
  <c r="Q286"/>
  <c r="Q268"/>
  <c r="Q250"/>
  <c r="N248" s="1"/>
  <c r="Q241"/>
  <c r="N239" s="1"/>
  <c r="Q139"/>
  <c r="Q136"/>
  <c r="Q124"/>
  <c r="Q115"/>
  <c r="Q106"/>
  <c r="H106" s="1"/>
  <c r="I106" s="1"/>
  <c r="Q79"/>
  <c r="N77" s="1"/>
  <c r="Q64"/>
  <c r="Q16"/>
  <c r="N104" l="1"/>
  <c r="N116"/>
  <c r="N107"/>
  <c r="N119"/>
  <c r="N110"/>
  <c r="N122"/>
  <c r="N113"/>
  <c r="K34" i="3"/>
  <c r="K28"/>
  <c r="K12"/>
  <c r="N115" i="6"/>
  <c r="H115"/>
  <c r="I115" s="1"/>
  <c r="N124"/>
  <c r="H124"/>
  <c r="I124" s="1"/>
  <c r="N490"/>
  <c r="H490" s="1"/>
  <c r="I490" s="1"/>
  <c r="K77" i="3" s="1"/>
  <c r="N488" i="6"/>
  <c r="N484"/>
  <c r="H484" s="1"/>
  <c r="I484" s="1"/>
  <c r="N482"/>
  <c r="N481"/>
  <c r="H481" s="1"/>
  <c r="I481" s="1"/>
  <c r="K74" i="3" s="1"/>
  <c r="N469" i="6"/>
  <c r="H469" s="1"/>
  <c r="I469" s="1"/>
  <c r="K70" i="3" s="1"/>
  <c r="N424" i="6"/>
  <c r="H424" s="1"/>
  <c r="I424" s="1"/>
  <c r="N422"/>
  <c r="N427"/>
  <c r="H427" s="1"/>
  <c r="I427" s="1"/>
  <c r="N425"/>
  <c r="N418"/>
  <c r="H418" s="1"/>
  <c r="I418" s="1"/>
  <c r="N406"/>
  <c r="H406" s="1"/>
  <c r="I406" s="1"/>
  <c r="K58" i="3" s="1"/>
  <c r="N379" i="6"/>
  <c r="H379" s="1"/>
  <c r="I379" s="1"/>
  <c r="I361"/>
  <c r="K50" i="3" s="1"/>
  <c r="N352" i="6"/>
  <c r="H352" s="1"/>
  <c r="I352" s="1"/>
  <c r="N350"/>
  <c r="N286"/>
  <c r="H286" s="1"/>
  <c r="I286" s="1"/>
  <c r="N284"/>
  <c r="N289"/>
  <c r="H289" s="1"/>
  <c r="I289" s="1"/>
  <c r="N287"/>
  <c r="N268"/>
  <c r="H268" s="1"/>
  <c r="I268" s="1"/>
  <c r="K32" i="3" s="1"/>
  <c r="N266" i="6"/>
  <c r="N241"/>
  <c r="H241" s="1"/>
  <c r="I241" s="1"/>
  <c r="N250"/>
  <c r="H250" s="1"/>
  <c r="I250" s="1"/>
  <c r="N172"/>
  <c r="H172" s="1"/>
  <c r="I172" s="1"/>
  <c r="N170"/>
  <c r="N160"/>
  <c r="H160" s="1"/>
  <c r="I160" s="1"/>
  <c r="N158"/>
  <c r="N139"/>
  <c r="H139" s="1"/>
  <c r="I139" s="1"/>
  <c r="N137"/>
  <c r="N136"/>
  <c r="H136" s="1"/>
  <c r="I136" s="1"/>
  <c r="N134"/>
  <c r="H103"/>
  <c r="I103" s="1"/>
  <c r="K17" i="3" s="1"/>
  <c r="N106" i="6"/>
  <c r="N64"/>
  <c r="H64" s="1"/>
  <c r="I64" s="1"/>
  <c r="N62"/>
  <c r="N79"/>
  <c r="H79" s="1"/>
  <c r="I79" s="1"/>
  <c r="N28"/>
  <c r="H28" s="1"/>
  <c r="I28" s="1"/>
  <c r="N26"/>
  <c r="N22"/>
  <c r="H22" s="1"/>
  <c r="I22" s="1"/>
  <c r="N20"/>
  <c r="N25"/>
  <c r="H25" s="1"/>
  <c r="I25" s="1"/>
  <c r="N23"/>
  <c r="N16"/>
  <c r="H16" s="1"/>
  <c r="I16" s="1"/>
  <c r="N14"/>
  <c r="N382"/>
  <c r="H382" s="1"/>
  <c r="I382" s="1"/>
  <c r="N349"/>
  <c r="H349" s="1"/>
  <c r="I349" s="1"/>
  <c r="K14" i="3" l="1"/>
  <c r="K37"/>
  <c r="K61"/>
  <c r="K64"/>
  <c r="K52"/>
  <c r="K30"/>
  <c r="K6"/>
  <c r="K18"/>
  <c r="K10"/>
  <c r="K22"/>
  <c r="K25"/>
  <c r="K49"/>
  <c r="K39"/>
  <c r="K66"/>
  <c r="K7"/>
  <c r="Q391" i="1"/>
  <c r="H391" s="1"/>
  <c r="I391" s="1"/>
  <c r="Q388"/>
  <c r="Q400"/>
  <c r="Q397"/>
  <c r="Q394"/>
  <c r="N394" s="1"/>
  <c r="H394" s="1"/>
  <c r="I394" s="1"/>
  <c r="I376"/>
  <c r="I379"/>
  <c r="Q370"/>
  <c r="H370" s="1"/>
  <c r="I370" s="1"/>
  <c r="Q334"/>
  <c r="H334" s="1"/>
  <c r="I334" s="1"/>
  <c r="I328"/>
  <c r="H388" l="1"/>
  <c r="I388" s="1"/>
  <c r="N395"/>
  <c r="N400"/>
  <c r="H400" s="1"/>
  <c r="I400" s="1"/>
  <c r="N398"/>
  <c r="N397"/>
  <c r="H397" l="1"/>
  <c r="I397" s="1"/>
  <c r="Q316"/>
  <c r="N314" s="1"/>
  <c r="I295"/>
  <c r="I298"/>
  <c r="Q292"/>
  <c r="Q289"/>
  <c r="Q286"/>
  <c r="Q280"/>
  <c r="Q277"/>
  <c r="Q409"/>
  <c r="Q403"/>
  <c r="N401" s="1"/>
  <c r="Q385"/>
  <c r="N392" s="1"/>
  <c r="Q373"/>
  <c r="N371" s="1"/>
  <c r="Q367"/>
  <c r="H367" s="1"/>
  <c r="I367" s="1"/>
  <c r="Q337"/>
  <c r="N335" s="1"/>
  <c r="Q325"/>
  <c r="Q319"/>
  <c r="N317" s="1"/>
  <c r="Q313"/>
  <c r="N311" s="1"/>
  <c r="Q307"/>
  <c r="N305" s="1"/>
  <c r="Q304"/>
  <c r="N302" s="1"/>
  <c r="Q274"/>
  <c r="H337" l="1"/>
  <c r="I337" s="1"/>
  <c r="F69" i="3" s="1"/>
  <c r="N409" i="1"/>
  <c r="H409" s="1"/>
  <c r="I409" s="1"/>
  <c r="F74" i="3" s="1"/>
  <c r="N407" i="1"/>
  <c r="N337"/>
  <c r="N319"/>
  <c r="H319" s="1"/>
  <c r="I319" s="1"/>
  <c r="N313"/>
  <c r="H313" s="1"/>
  <c r="I313" s="1"/>
  <c r="N325"/>
  <c r="H325" s="1"/>
  <c r="I325" s="1"/>
  <c r="F68" i="3" s="1"/>
  <c r="N323" i="1"/>
  <c r="N316"/>
  <c r="H316" s="1"/>
  <c r="I316" s="1"/>
  <c r="N307"/>
  <c r="H307" s="1"/>
  <c r="I307" s="1"/>
  <c r="N304"/>
  <c r="H304" s="1"/>
  <c r="I304" s="1"/>
  <c r="F61" i="3" s="1"/>
  <c r="N289" i="1"/>
  <c r="H289" s="1"/>
  <c r="I289" s="1"/>
  <c r="N287"/>
  <c r="N292"/>
  <c r="H292" s="1"/>
  <c r="I292" s="1"/>
  <c r="N290"/>
  <c r="N286"/>
  <c r="H286" s="1"/>
  <c r="I286" s="1"/>
  <c r="F59" i="3" s="1"/>
  <c r="N284" i="1"/>
  <c r="N274"/>
  <c r="H274" s="1"/>
  <c r="I274" s="1"/>
  <c r="N272"/>
  <c r="N277"/>
  <c r="H277" s="1"/>
  <c r="I277" s="1"/>
  <c r="N275"/>
  <c r="N280"/>
  <c r="H280" s="1"/>
  <c r="I280" s="1"/>
  <c r="N278"/>
  <c r="N403"/>
  <c r="H403" s="1"/>
  <c r="I403" s="1"/>
  <c r="N373"/>
  <c r="H373" s="1"/>
  <c r="I373" s="1"/>
  <c r="F70" i="3" s="1"/>
  <c r="H385" i="1"/>
  <c r="I385" s="1"/>
  <c r="F72" i="3" l="1"/>
  <c r="F54"/>
  <c r="F65"/>
  <c r="F57"/>
  <c r="N262" i="1"/>
  <c r="Q256"/>
  <c r="N254" s="1"/>
  <c r="Q250"/>
  <c r="N248" s="1"/>
  <c r="Q244"/>
  <c r="N242" s="1"/>
  <c r="Q238"/>
  <c r="N236" s="1"/>
  <c r="Q235"/>
  <c r="N233" s="1"/>
  <c r="Q232"/>
  <c r="H232" s="1"/>
  <c r="I232" s="1"/>
  <c r="Q226"/>
  <c r="N224" s="1"/>
  <c r="Q223"/>
  <c r="N221" s="1"/>
  <c r="Q217"/>
  <c r="N215" s="1"/>
  <c r="Q214"/>
  <c r="N212" s="1"/>
  <c r="Q211"/>
  <c r="Q205"/>
  <c r="Q202"/>
  <c r="N200" s="1"/>
  <c r="N256" l="1"/>
  <c r="H256" s="1"/>
  <c r="I256" s="1"/>
  <c r="F48" i="3" s="1"/>
  <c r="N235" i="1"/>
  <c r="H235" s="1"/>
  <c r="I235" s="1"/>
  <c r="N238"/>
  <c r="H238" s="1"/>
  <c r="I238" s="1"/>
  <c r="N223"/>
  <c r="H223" s="1"/>
  <c r="I223" s="1"/>
  <c r="N217"/>
  <c r="H217" s="1"/>
  <c r="I217" s="1"/>
  <c r="N211"/>
  <c r="H211" s="1"/>
  <c r="I211" s="1"/>
  <c r="N209"/>
  <c r="N214"/>
  <c r="H214" s="1"/>
  <c r="I214" s="1"/>
  <c r="N202"/>
  <c r="H202" s="1"/>
  <c r="I202" s="1"/>
  <c r="N205"/>
  <c r="H205" s="1"/>
  <c r="I205" s="1"/>
  <c r="N203"/>
  <c r="H262"/>
  <c r="I262" s="1"/>
  <c r="F52" i="3" s="1"/>
  <c r="N250" i="1"/>
  <c r="H250" s="1"/>
  <c r="I250" s="1"/>
  <c r="F46" i="3" s="1"/>
  <c r="N244" i="1"/>
  <c r="H244" s="1"/>
  <c r="I244" s="1"/>
  <c r="F43" i="3" s="1"/>
  <c r="N226" i="1"/>
  <c r="H226" s="1"/>
  <c r="I226" s="1"/>
  <c r="Q190"/>
  <c r="N188" s="1"/>
  <c r="Q196"/>
  <c r="Q193"/>
  <c r="N191" s="1"/>
  <c r="Q184"/>
  <c r="N182" s="1"/>
  <c r="Q181"/>
  <c r="H181" s="1"/>
  <c r="I181" s="1"/>
  <c r="F39" i="3" l="1"/>
  <c r="F40"/>
  <c r="F36"/>
  <c r="F38"/>
  <c r="N184" i="1"/>
  <c r="H184" s="1"/>
  <c r="I184" s="1"/>
  <c r="F33" i="3" s="1"/>
  <c r="N193" i="1"/>
  <c r="H193" s="1"/>
  <c r="I193" s="1"/>
  <c r="N190"/>
  <c r="H190" s="1"/>
  <c r="I190" s="1"/>
  <c r="N196"/>
  <c r="H196" s="1"/>
  <c r="I196" s="1"/>
  <c r="N194"/>
  <c r="Q172"/>
  <c r="N170" s="1"/>
  <c r="I175"/>
  <c r="F35" i="3" l="1"/>
  <c r="N172" i="1"/>
  <c r="H172" s="1"/>
  <c r="I172" s="1"/>
  <c r="F28" i="3" s="1"/>
  <c r="F31" l="1"/>
  <c r="F160" i="1"/>
  <c r="G160"/>
  <c r="Q103" l="1"/>
  <c r="H103" s="1"/>
  <c r="I103" s="1"/>
  <c r="Q100"/>
  <c r="Q130"/>
  <c r="N128" s="1"/>
  <c r="Q121"/>
  <c r="N119" s="1"/>
  <c r="Q118"/>
  <c r="Q112"/>
  <c r="Q109"/>
  <c r="N107" s="1"/>
  <c r="Q160"/>
  <c r="N158" s="1"/>
  <c r="Q106"/>
  <c r="N104" s="1"/>
  <c r="Q94"/>
  <c r="N92" s="1"/>
  <c r="Q43"/>
  <c r="N41" s="1"/>
  <c r="I34"/>
  <c r="Q82"/>
  <c r="N80" s="1"/>
  <c r="H118" l="1"/>
  <c r="I118" s="1"/>
  <c r="N116"/>
  <c r="H112"/>
  <c r="I112" s="1"/>
  <c r="N110"/>
  <c r="F15" i="3"/>
  <c r="H109" i="1"/>
  <c r="I109" s="1"/>
  <c r="H130"/>
  <c r="I130" s="1"/>
  <c r="H106"/>
  <c r="I106" s="1"/>
  <c r="H160"/>
  <c r="I160" s="1"/>
  <c r="H121"/>
  <c r="I121" s="1"/>
  <c r="N109"/>
  <c r="N121"/>
  <c r="N130"/>
  <c r="N112"/>
  <c r="N106"/>
  <c r="N118"/>
  <c r="N94"/>
  <c r="H94" s="1"/>
  <c r="I94" s="1"/>
  <c r="F21" i="3" s="1"/>
  <c r="N43" i="1"/>
  <c r="H43" s="1"/>
  <c r="I43" s="1"/>
  <c r="H100"/>
  <c r="I100" s="1"/>
  <c r="F25" i="3" s="1"/>
  <c r="N160" i="1"/>
  <c r="N82"/>
  <c r="H82" s="1"/>
  <c r="I82" s="1"/>
  <c r="F18" i="3" l="1"/>
  <c r="K3"/>
  <c r="F6"/>
  <c r="F11"/>
</calcChain>
</file>

<file path=xl/sharedStrings.xml><?xml version="1.0" encoding="utf-8"?>
<sst xmlns="http://schemas.openxmlformats.org/spreadsheetml/2006/main" count="1067" uniqueCount="929">
  <si>
    <t>Вер. 5.0
10.06.2021</t>
  </si>
  <si>
    <t>Мониторинг МУКО. Структура опроса</t>
  </si>
  <si>
    <t xml:space="preserve">Общий прогресс заполнения формы </t>
  </si>
  <si>
    <t>Структура. Часть I.</t>
  </si>
  <si>
    <t>Состояние заполнения</t>
  </si>
  <si>
    <t>Структура. Часть II.</t>
  </si>
  <si>
    <t>Справочная информация муниципалитета</t>
  </si>
  <si>
    <t>Часть I. Механизмы управления качеством образовательных результатов</t>
  </si>
  <si>
    <t>Часть II. Механизмы управления качеством образовательной деятельности</t>
  </si>
  <si>
    <t>Направление 1.1. Система оценки качества подготовки обучающихся</t>
  </si>
  <si>
    <t>Направление 2.1. Система мониторинга эффективности руководителей образовательных организаций</t>
  </si>
  <si>
    <t>Наличие муниципальных показателей:</t>
  </si>
  <si>
    <t>по обеспечению объективности Всероссийской олимпиады школьников</t>
  </si>
  <si>
    <t>- по учету руководителей образовательных организаций, повысивших уровень профессиональных компетенций</t>
  </si>
  <si>
    <t>Направление 1.2. Система работы со школами с низкими результатами обучения и/или школами, функционирующими в неблагоприятных социальных условиях</t>
  </si>
  <si>
    <t>- по достижению обучающимися планируемых результатов освоения основных образовательных программ</t>
  </si>
  <si>
    <t>- по организации получения образования обучающимися с ОВЗ, детьми-инвалидами</t>
  </si>
  <si>
    <t>- по выявлению школ с низкими результатами обучения и/или школами, функционирующими в неблагоприятных социальных условиях</t>
  </si>
  <si>
    <t>- по обеспечению ОО квалифицированными кадрами</t>
  </si>
  <si>
    <t>- по формированию резерва управленческих кадров</t>
  </si>
  <si>
    <t>- по выявлению динамики образовательных результатов в школах с низкими результатами обучения и/или школах, функционирующими в неблагоприятных социальных условиях</t>
  </si>
  <si>
    <t>- по созданию условий для реализации основных образовательных программ (кадровых, финансовых, материально-технических и иных)</t>
  </si>
  <si>
    <t>- по учету педагогических работников школ с низкими результатами обучения и/или школ, функционирующих в неблагоприятных социальных условиях, прошедших диагностику профессиональных дефицитов/предметных компетенций</t>
  </si>
  <si>
    <t>- по учету нагрузки педагогических работников</t>
  </si>
  <si>
    <t>- по реализации механизмов формирования и развития (оценки) профессиональных компетенций руководителей ОО на региональном и муниципальном уровнях</t>
  </si>
  <si>
    <t>- по оказанию методической помощи школам с низкими результатами обучения и/или школам, функционирующим в неблагоприятных социальных условиях</t>
  </si>
  <si>
    <t>Направление 2.2. Система обеспечения профессионального развития педагогических работников</t>
  </si>
  <si>
    <t>Направление 1.3. Система выявления, поддержки и развития способностей и талантов у детей и молодежи</t>
  </si>
  <si>
    <t>- по учету педагогов образовательных организаций, повысивших уровень профессиональных компетенций</t>
  </si>
  <si>
    <t>- по повышению профессионального мастерства педагогических работников</t>
  </si>
  <si>
    <t>- по выявлению, поддержке и развитию способностей и талантов у детей и молодежи</t>
  </si>
  <si>
    <t>- по осуществлению методической поддержки молодых педагогов/по реализации системы наставничества</t>
  </si>
  <si>
    <t>- по выявлению, поддержке и развитию способностей и талантов у обучающихся с ОВЗ</t>
  </si>
  <si>
    <t>- по реализации сетевого взаимодействия педагогов (методических объединений, профессиональных сообществ педагогов) на муниципальном уровне</t>
  </si>
  <si>
    <t>- по учету участников этапов ВсОШ</t>
  </si>
  <si>
    <t>- по учету иных форм развития образовательных достижений школьников (за исключением ВсОШ)</t>
  </si>
  <si>
    <t>- по выявлению кадровых потребностей в образовательных организациях муниципалитета</t>
  </si>
  <si>
    <t>- по охвату обучающихся дополнительным образованием</t>
  </si>
  <si>
    <t>- по учету обучающихся по индивидуальным учебным планам</t>
  </si>
  <si>
    <t>Направление 2.3. Система организации воспитания и социализации обучающихся</t>
  </si>
  <si>
    <t>- по развитию способностей у обучающихся классов с углубленным изучением отдельных предметов, профильных (предпрофильных классов)</t>
  </si>
  <si>
    <t>- по развитию социальных институтов воспитания</t>
  </si>
  <si>
    <t>- по учету педагогических работников, повысивших уровень профессиональных компетенций в области выявления, поддержки и развития способностей и талантов у детей и молодежи</t>
  </si>
  <si>
    <t>- по обновлению воспитательного процесса с учетом современных достижений науки и на основе отечественных традиций (гражданское воспитание, патриотическое воспитание и формирование российской идентичности, духовное и нравственное воспитание детей на основе российских традиционных ценностей и т.д.)</t>
  </si>
  <si>
    <t>- по осуществлению психолого-педагогического сопровождения способных и талантливых детей и молодежи</t>
  </si>
  <si>
    <t>- по учету обучающихся – участников региональных и всероссийских конкурсов (входящих в перечень значимых мероприятий по выявлению, поддержке и развитию способностей и талантов у детей и молодежи)</t>
  </si>
  <si>
    <t>- по развитию добровольчества (волонтерства)</t>
  </si>
  <si>
    <t>- по развитию детских общественных объединений (РДШ, Юнармия, ЮИД и т.д.)</t>
  </si>
  <si>
    <t>- по наличию иных показателей оценки ОМСУ (МОУО) по направлению</t>
  </si>
  <si>
    <t>- по профилактике безнадзорности и правонарушений несовершеннолетних обучающихся</t>
  </si>
  <si>
    <t>Направление 1.4. Система работы по самоопределению и профессиональной ориентации обучающихся</t>
  </si>
  <si>
    <t>- по учету обучающихся, для которых русский язык не является родным</t>
  </si>
  <si>
    <t>- по эффективности деятельности педагогических работников по классному руководству</t>
  </si>
  <si>
    <t>- по выявлению предпочтений обучающихся в области профессиональной ориентации</t>
  </si>
  <si>
    <t>- по учету несовершеннолетних обучающихся, охваченных различными формами деятельности в период каникулярного отдыха</t>
  </si>
  <si>
    <t>- по сопровождению профессионального самоопределения обучающихся</t>
  </si>
  <si>
    <t>- по учету обучающихся, выбравших для сдачи государственной итоговой аттестации по образовательным программам среднего общего образования учебные предметы, изучавшиеся на углубленном уровне</t>
  </si>
  <si>
    <t>Направление 2.4. Система мониторинга качества дошкольного 
образования</t>
  </si>
  <si>
    <t>- по качеству образовательных программ дошкольного образования</t>
  </si>
  <si>
    <t>- по учету обучающихся, поступивших в профессиональные образовательные организации и образовательные организации высшего образования по профилю обучения</t>
  </si>
  <si>
    <t>- по качеству содержания образовательной деятельности в ДОО (социально-коммуникативное развитие, познавательное развитие, речевое развитие, художественно-эстетическое развитие, физическое развитие)</t>
  </si>
  <si>
    <t>- по проведению ранней профориентации обучающихся</t>
  </si>
  <si>
    <t>- по проведению профориентации обучающихся с ОВЗ</t>
  </si>
  <si>
    <t>- по осуществлению взаимодействия образовательных организаций с учреждениями/предприятиями</t>
  </si>
  <si>
    <t>- по качеству образовательных условий в дошкольных образовательных организациях (кадровые условия, развивающая предметно-пространственная среда, психолого-педагогические условия)</t>
  </si>
  <si>
    <t>- по учету обучающихся, участвующих в конкурсах профориентационной направленности</t>
  </si>
  <si>
    <t>- по учёту выявленных потребностей рынка труда региона</t>
  </si>
  <si>
    <t>- по взаимодействию с семьей (участие семьи в образовательной деятельности, удовлетворенность семьи образовательными услугами, индивидуальная поддержка развития детей в семье)</t>
  </si>
  <si>
    <t>- по обеспечению здоровья, безопасности и качеству услуг по присмотру и уходу</t>
  </si>
  <si>
    <t>- по повышению качества управления в ДОО</t>
  </si>
  <si>
    <t>Эвенкийский МР</t>
  </si>
  <si>
    <t>Информация о лице, ответственном за предоставленную информацию:</t>
  </si>
  <si>
    <t>Фамилия</t>
  </si>
  <si>
    <t>Боягир </t>
  </si>
  <si>
    <t>Имя</t>
  </si>
  <si>
    <t>Олег</t>
  </si>
  <si>
    <t>Отчество</t>
  </si>
  <si>
    <t>Анатольевич </t>
  </si>
  <si>
    <t>тел. мобильный</t>
  </si>
  <si>
    <t>89823429676</t>
  </si>
  <si>
    <t>Е-почта</t>
  </si>
  <si>
    <t>boyagiroa@tura.evenkya.ru</t>
  </si>
  <si>
    <t>Общая информация по муниципальному территориальному образованию о количестве:</t>
  </si>
  <si>
    <t>0.1.0.0.</t>
  </si>
  <si>
    <t>Всего общеобразовательных организаций (ОО) в муниципалите</t>
  </si>
  <si>
    <t>в т.ч.</t>
  </si>
  <si>
    <t>0.1.1.0.</t>
  </si>
  <si>
    <t>- ШНРО и ШНСУ</t>
  </si>
  <si>
    <t>0.2.0.0.</t>
  </si>
  <si>
    <t>Всего детей в возрасте от 5 до 18 лет в муниципалитете</t>
  </si>
  <si>
    <t>0.3.0.0.</t>
  </si>
  <si>
    <t>Всего обучающихся в общеобразовательных организациях муниципалита</t>
  </si>
  <si>
    <t>0.3.1.0.</t>
  </si>
  <si>
    <t>- обучающихся 4-х классов</t>
  </si>
  <si>
    <t>0.3.2.0.</t>
  </si>
  <si>
    <t>- обучающихся 5-х классов</t>
  </si>
  <si>
    <t>0.3.3.0.</t>
  </si>
  <si>
    <t>- обучающихся 6-х классов</t>
  </si>
  <si>
    <t>0.3.3.1.</t>
  </si>
  <si>
    <t>обучающихся с ОВЗ и инвалидов</t>
  </si>
  <si>
    <t>0.3.4.0.</t>
  </si>
  <si>
    <t>- обучающихся 7-х классов</t>
  </si>
  <si>
    <t>0.3.4.1.</t>
  </si>
  <si>
    <t>0.3.5.0.</t>
  </si>
  <si>
    <t>- обучающихся 8-х классов</t>
  </si>
  <si>
    <t>0.3.5.1.</t>
  </si>
  <si>
    <t>0.3.6.0.</t>
  </si>
  <si>
    <t>- обучающихся 9-х классов</t>
  </si>
  <si>
    <t>0.3.6.1.</t>
  </si>
  <si>
    <t>0.3.6.2.</t>
  </si>
  <si>
    <t>обучающихся, поступивших в ПОО</t>
  </si>
  <si>
    <t>&lt;Число&gt;</t>
  </si>
  <si>
    <t>0.3.7.0.</t>
  </si>
  <si>
    <t>- обучающихся 10-х классов</t>
  </si>
  <si>
    <t>0.3.7.1.</t>
  </si>
  <si>
    <t>0.3.8.0.</t>
  </si>
  <si>
    <t>- обучающихся 11-х классов</t>
  </si>
  <si>
    <t>0.3.8.1.</t>
  </si>
  <si>
    <t>0.3.8.2.</t>
  </si>
  <si>
    <t>обучающихся, поступивших в ПОО и ОО ВО</t>
  </si>
  <si>
    <t>0.3.8.3.</t>
  </si>
  <si>
    <t>изучавшим учебные предметы на углубленном уровне</t>
  </si>
  <si>
    <t>0.3.9.0.</t>
  </si>
  <si>
    <t>- обучающихся, включенных в ГИР «Талант и успех»</t>
  </si>
  <si>
    <t>0.3.10.0.</t>
  </si>
  <si>
    <t>- обучающихся, внесенных в краевую БД «Одаренные дети Красноярья»</t>
  </si>
  <si>
    <t>0.3.11.0.</t>
  </si>
  <si>
    <t>- всего обучающихся с ОВЗ и инвалидов</t>
  </si>
  <si>
    <t>0.4.0.0.</t>
  </si>
  <si>
    <t>Всего педагогических работников ОО муниципалитета</t>
  </si>
  <si>
    <t>0.4.1.0.</t>
  </si>
  <si>
    <t>- педагогических работников ШНРО и ШНСУ</t>
  </si>
  <si>
    <t>0.4.2.0.</t>
  </si>
  <si>
    <t>- педагогов-психологов</t>
  </si>
  <si>
    <t>0.4.3.0.</t>
  </si>
  <si>
    <t>- участвующих в работе ГМО (РМО)</t>
  </si>
  <si>
    <t>0.5.0.0.</t>
  </si>
  <si>
    <t>Всего административно-управленческих работников ОО муниципалитета</t>
  </si>
  <si>
    <t>0.6.0.0.</t>
  </si>
  <si>
    <t>Всего дошкольных образовательных организаций (ДОО) в муниципалитете</t>
  </si>
  <si>
    <t>0.6.1.0.</t>
  </si>
  <si>
    <t>- имеющих детей с ОВЗ и (или) инвалидностью</t>
  </si>
  <si>
    <t>0.7.0.0.</t>
  </si>
  <si>
    <t>Всего педагогических работников ДОО муниципалитета</t>
  </si>
  <si>
    <t>0.7.1.0.</t>
  </si>
  <si>
    <t>- осуществляющих сопровождение детей с ОВЗ и (или) инвалидностью</t>
  </si>
  <si>
    <t>0.8.0.0.</t>
  </si>
  <si>
    <t>Всего административно-управленческих работников ДОО муниципалитета</t>
  </si>
  <si>
    <t>Количество выпускников 9-х классов 2019-2020 учебного года</t>
  </si>
  <si>
    <t>Количество выпускников 11-х классов 2019-2020 учебного года»</t>
  </si>
  <si>
    <t>1.0.0.0.</t>
  </si>
  <si>
    <t>1.1.0.0.</t>
  </si>
  <si>
    <t>1.1.1.0.</t>
  </si>
  <si>
    <t>1.1.1.1.</t>
  </si>
  <si>
    <t>Наличие регламентов проведения олимпиады (муниципальный этап)</t>
  </si>
  <si>
    <t>Имеется</t>
  </si>
  <si>
    <t>http://evenkia-school.ru/municzipalnyj-etap/</t>
  </si>
  <si>
    <t xml:space="preserve">Приказ УО от16.10.2020г. №149 "Об утверждении организационно-технологической  модели проведения муниципального этапа всероссийской </t>
  </si>
  <si>
    <t>1.1.1.2.</t>
  </si>
  <si>
    <t>Наличие независимых наблюдателей во время проведения муниципального этапа олимпиады</t>
  </si>
  <si>
    <t>Организационно-технологическая   модель проведения муниципального этапа всероссийской олимпиады школьников в 2020-2021 учебном году",стр.2</t>
  </si>
  <si>
    <t>1.2.0.0.</t>
  </si>
  <si>
    <t>1.2.1.0.</t>
  </si>
  <si>
    <t>по выявлению школ с низкими результатами обучения и/или школами, функционирующими в неблагоприятных социальных условиях</t>
  </si>
  <si>
    <t>1.2.1.1.</t>
  </si>
  <si>
    <t>Наличие в муниципальной программе повышения качества образования раздела, содержащего информацию об ОО (отношение к ШНРО и/или аналитической информации о региональной идентификации ШНРО и ШНСУ)</t>
  </si>
  <si>
    <t>http://epc.gbu.su/wp-</t>
  </si>
  <si>
    <t>Муниципальная программа  ПО повышению качества образования и поддержке школ Эвенкийского района с низкими результатами обучения и школ, функционирующих в неблагоприятных социальных условиях на 2020-2022годы.стр.5</t>
  </si>
  <si>
    <t>1.2.1.2.</t>
  </si>
  <si>
    <t>Наличие показателей, определяющих ШНРО на уровне МСО (школы, находящиеся в зоне риска; школы, демонстрирующие низкие результаты)</t>
  </si>
  <si>
    <t>http://epc.gbu.su/wp-content/uploads/sites/158/2020/11/%D0%9C%D1%83%D0%BD%D0%B8%D1%86%D0%B8%D0%BF%D0%B0%D0%BB%D1%8C%D0%BD%D0%B0%D1%8F-%D0%BF%D1%80%D0%BE%D0%B3%D1%80%D0%B0%D0%BC%D0%BC%D0%B0-%D0%BF%D0%BE-%D0%BF%D0%BE%D0%B2%D1%8B%D1%88%D0%B5%D0%BD%D0%B8%D1%8E-%D0%BA%D0%B0%D1%87%D0%B5%D1%81%D1%82%D0%B2%D0%B0-%D0%BE%D0%B1%D1%80%D0%B0%D0%B7%D0%BE%D0%B2%D0%B0%D0%BD%D0%B8%D1%8F.pdf</t>
  </si>
  <si>
    <t>Муниципальная программа  ПО повышению качества образования и поддержке школ Эвенкийского района с низкими результатами обучения и школ, функционирующих в неблагоприятных социальных условиях на 2020-2022годы. Стр.4</t>
  </si>
  <si>
    <t>1.2.2.0.</t>
  </si>
  <si>
    <t>по выявлению динамики образовательных результатов в школах с низкими результатами обучения и/или школах, функционирующими в неблагоприятных социальных условиях</t>
  </si>
  <si>
    <t>1.2.2.1.</t>
  </si>
  <si>
    <t>Общее количество ШНРО и ШНСУ муниципалитета, где обучающиеся сдавали ОГЭ по русскому языку</t>
  </si>
  <si>
    <t>1.2.2.2.</t>
  </si>
  <si>
    <t>Доля школ от общего числа школ ШНРО и ШНСУ в МСО, достигших положительной динамики в результатах ОГЭ по предмету русский язык</t>
  </si>
  <si>
    <t>- число ШНРО и ШНСУ муниципалитета, достигших положительной динамики в результатах ОГЭ по  русскому языку</t>
  </si>
  <si>
    <t>1.2.2.3.</t>
  </si>
  <si>
    <t>Общее количество ШНРО и ШНСУ муниципалитета, где обучающиеся сдавали ОГЭ по математике</t>
  </si>
  <si>
    <t>1.2.2.4.</t>
  </si>
  <si>
    <t>Доля школ от общего числа школ ШНРО и ШНСУ в МСО, достигших положительной динамики в результатах ОГЭ по предмету математика</t>
  </si>
  <si>
    <t>- число ШНРО и ШНСУ муниципалитета, достигших положительной динамики в результатах ОГЭ по математике</t>
  </si>
  <si>
    <t>1.2.2.5.</t>
  </si>
  <si>
    <t>Общее количество ШНРО и ШНСУ муниципалитета, где обучающиеся сдавали ЕГЭ по русскому языку</t>
  </si>
  <si>
    <t>1.2.2.6.</t>
  </si>
  <si>
    <t>Доля школ от общего числа школ ШНРО и ШНСУ в МСО, достигших положительной динамики в результатах ЕГЭ по предмету русский язык</t>
  </si>
  <si>
    <t>- число ШНРО и ШНСУ муниципалитета, достигших положительной динамики в результатах ЕГЭ по русскому языку</t>
  </si>
  <si>
    <t>1.2.2.7.</t>
  </si>
  <si>
    <t>Общее количество ШНРО и ШНСУ муниципалитета, где обучающиеся сдавали ЕГЭ по математике</t>
  </si>
  <si>
    <t>1.2.2.8.</t>
  </si>
  <si>
    <t>Доля школ от общего числа школ ШНРО и ШНСУ в МСО, достигших положительной динамики в результатах ЕГЭ по предмету математика</t>
  </si>
  <si>
    <t>- число ШНРО и ШНСУ муниципалитета, достигших положительной динамики в результатах ЕГЭ по математике</t>
  </si>
  <si>
    <t>1.2.2.9.</t>
  </si>
  <si>
    <t>Доля школ от общего числа школ ШНРО и ШНСУ в МСО, достигших положительной динамики по результатам краевых диагностических работ по читательской грамотности в 4-х классах</t>
  </si>
  <si>
    <t>- число ШНРО и ШНСУ муниципалитета, достигших положительной динамики в результатах краевых диагностических работ по читательской грамотности в 4-х классах</t>
  </si>
  <si>
    <t>1.2.2.10.</t>
  </si>
  <si>
    <t>Доля школ от общего числа школ ШНРО и ШНСУ в МСО, достигших положительной динамики в результатах краевых диагностических работ по читательской грамотности в 6-х классах</t>
  </si>
  <si>
    <t>- число ШНРО и ШНСУ муниципалитета, достигших положительной динамики в результатах краевых диагностических работ по читательской грамотности в 6-х классах</t>
  </si>
  <si>
    <t>1.2.2.11.</t>
  </si>
  <si>
    <t>Доля школ от общего числа школ ШНРО и ШНСУ в МСО, достигших положительной динамики в результатах краевых диагностических работ по естественно-научной грамотности в 8-х классах</t>
  </si>
  <si>
    <t>- число ШНРО и ШНСУ муниципалитета, достигших положительной динамики в результатах краевых диагностических работ по естественно-научной грамотности в 8-х классах</t>
  </si>
  <si>
    <t>1.2.3.0.</t>
  </si>
  <si>
    <t>по учету педагогических работников школ с низкими результатами обучения и/или школ, функционирующих в неблагоприятных социальных условиях, прошедших диагностику профессиональных дефицитов/предметных компетенций</t>
  </si>
  <si>
    <t>1.2.3.1.</t>
  </si>
  <si>
    <t>Доля педагогических работников из ШНРО и ШНСУ муниципалитета, включенных в проце- дуры диагностики предметных профессио- нальных дефицитов/ возможностей</t>
  </si>
  <si>
    <t>- число педагогических работников из ШНРО и ШНСУ муниципалитета, включенных в процедуры диагностики предметных профессиональных дефицитов/возможностей</t>
  </si>
  <si>
    <t>1.2.3.2.</t>
  </si>
  <si>
    <t>Доля педагогических работников из ШНРО и ШНСУ муниципалитета, включенных в проце- дуры диагностики методических профессио- нальных дефицитов/ возможностей</t>
  </si>
  <si>
    <t>- число педагогических работников из ШНРО и ШНСУ муниципалитета, включенных в процедуры диагностики методических профессиональных дефицитов/возможностей</t>
  </si>
  <si>
    <t>1.2.3.3.</t>
  </si>
  <si>
    <t>Доля педагогических работников из ШНРО и ШНСУ муниципалитета, включенных в процедуры диагностики психолого-педагогических профессиональных дефицитов/ возможностей</t>
  </si>
  <si>
    <t>- число педагогических работников из ШНРО и ШНСУ муниципалитета, включенных в процедуры диагностики психолого-педагогических профессиональных дефицитов/возможностей</t>
  </si>
  <si>
    <t>1.2.4.0.</t>
  </si>
  <si>
    <t>по оказанию методической помощи школам с низкими результатами обучения и/или школам, функционирующим в неблагоприятных социальных условиях:</t>
  </si>
  <si>
    <t>1.2.4.1.</t>
  </si>
  <si>
    <t>Количество муниципальных стажировочных площадок для оказания консультативной, методической, организационной и других видов поддержки ШНРО и ШНСУ по повышению качества образования в течение года</t>
  </si>
  <si>
    <t>1.2.4.2.</t>
  </si>
  <si>
    <t>Количество школ в МСО, имеющих статус региональной стажировочной площадки для оказания консультативной, методической, организационной и других видов поддержки ШНРО и ШНСУ</t>
  </si>
  <si>
    <t>1.2.4.3.</t>
  </si>
  <si>
    <t>Доля педагогов ШНРО и ШНСУ в МСО, которым оказана консультативная, методическая и другие виды поддержки по повышению качества образования от всех педагогов ШНРО (на текущий год)</t>
  </si>
  <si>
    <t>- число педагогов ШНРО и ШНСУ муниципалитета, которым оказана консультативная, методическая и другие виды поддержки по повышению качества образования за отчетный период</t>
  </si>
  <si>
    <t>1.2.4.4.</t>
  </si>
  <si>
    <t>Доля педагогов ШНРО в МСО, включенных в региональные сетевые методические объединения учителей- предметников</t>
  </si>
  <si>
    <t>- число педагогов ШНРО в МСО, включенных в региональные сетевые методические объединения учителей-предметников за отчетный период</t>
  </si>
  <si>
    <t>1.2.4.5.</t>
  </si>
  <si>
    <t>Доля педагогов ШНРО в МСО, включенных в работу муниципальных методических объединений предметной направленности</t>
  </si>
  <si>
    <t>- число педагогов ШНРО и ШНСУ муниципалитета, включенных в работу муниципальных предметных методических объединений</t>
  </si>
  <si>
    <t>1.2.4.6.</t>
  </si>
  <si>
    <t>Доля педагогов ШНРО в МСО, включенных в работу муниципальных методических объединений межпредметной направленности</t>
  </si>
  <si>
    <t>- число педагогов ШНРО и ШНСУ муниципалитета, включенных в работу муниципальных межпредметных методических объединений</t>
  </si>
  <si>
    <t>1.2.4.7.</t>
  </si>
  <si>
    <t>Доля педагогов ШНРО, имеющих ИОМ (индивидуальный образовательный маршрут)</t>
  </si>
  <si>
    <t>- число педагогов ШНРО, имеющих ИОМ (индивидуальный образовательный маршрут)</t>
  </si>
  <si>
    <t>1.2.4.8.</t>
  </si>
  <si>
    <t>Доля ШНРО и ШНСУ в МСО, вовлеченных в муни- ципальные события/ мероприятия, направлен- ные на развитие профессионального мастерства педагогических и управленческих кадров по тематикам, связанным с повышением качества образования и поддержки ШНРО и ШНСУ</t>
  </si>
  <si>
    <t>- число ШНРО и ШНСУ муниципалитета, вовлеченных в  муниципальные  события/мероприятия, направленные на развитие профессионального мастерства педагогических и управленческих кадров по тематикам, связанным с повышением качества образования и поддержки ШНРО и ШНСУ за отчетный период</t>
  </si>
  <si>
    <t>1.2.4.9.</t>
  </si>
  <si>
    <t>Доля ШНРО и ШНСУ в МСО, вовлеченных в региональные события/ мероприятия, направ- ленные на развитие профессионального мастер- ства педагогических и управленческих кадров по тематикам, связанным с повышением качества образования и поддержки ШНРО и ШНСУ</t>
  </si>
  <si>
    <t>- число ШНРО и ШНСУ в МСО, вовлеченных в региональные события/мероприятия, направленные на развитие профессионального мастерства педагогических и управленческих кадров по тематикам, связанным с повышением качества образования и поддержки ШНРО и ШНСУ</t>
  </si>
  <si>
    <t>1.2.4.10.</t>
  </si>
  <si>
    <t>Доля ШНРО и ШНСУ в МСО, вовлеченных в федеральные события/ мероприятия, направ- ленные на развитие профессионального мастер- ства педагогических и управленческих кадров по тематикам, связанным с повышением качества образования и поддержки ШНРО и ШНСУ</t>
  </si>
  <si>
    <t>- число ШНРО и ШНСУ в МСО, вовлеченных в федеральные события/мероприятия, направленные на развитие профессионального мастерства педагогических и управленческих кадров по тематикам, связанным с повышением качества образования и поддержки ШНРО и ШНСУ</t>
  </si>
  <si>
    <t>1.2.4.11.</t>
  </si>
  <si>
    <t>Доля ШНРО и ШНСУ, принявших продуктивное участие (выступление, статья и т.д.) в муниципальных мероприятиях, направленных на развитие профессионального мастерства педагогических и управленческих кадров по тематикам, связанным с повышением качества образования и поддержки от числа идентифицированных в текущем году</t>
  </si>
  <si>
    <t>- число ШНРО и ШНСУ, принявших продуктивное участие (выступление, статья и т.д.) в муниципальных мероприятиях, направленных на развитие профессионального мастерства педагогических и управленческих кадров по тематикам, связанным с повышением качества образования</t>
  </si>
  <si>
    <t>1.2.4.12.</t>
  </si>
  <si>
    <t>Доля ШНРО и ШНСУ, принявших продуктивное участие (выступление, статья и т.д.) в региональ- ных мероприятиях, направленных на развитие профессионального мастерства педагогических и управленческих кадров по тематикам, связан- ным с повышением качества образования и поддержки от числа идентифицированных в текущем году</t>
  </si>
  <si>
    <t>- число ШНРО и ШНСУ, принявших продуктивное участие (выступление, статья и т.д.) в региональных мероприятиях, направленных на развитие профессионального мастерства педагогических и управленческих кадров по тематикам, связанным с повышением качества образования</t>
  </si>
  <si>
    <t>1.2.4.13.</t>
  </si>
  <si>
    <t>Доля ШНРО и ШНСУ, принявших продуктивное участие (выступление, статья и т.д.) в федераль- ных мероприятиях, направленных на развитие профессионального мастерства педагогических и управленческих кадров по тематикам, связанным с повышением качества образования и поддержки от числа идентифицированных в текущем году</t>
  </si>
  <si>
    <t>- число ШНРО и ШНСУ, принявших продуктивное участие (выступление, статья и т.д.) в федеральных мероприятиях, направленных на развитие профессионального мастерства педагогических и управленческих кадров по тематикам, связанным с повышением качества образования</t>
  </si>
  <si>
    <t>1.2.4.14.</t>
  </si>
  <si>
    <t>Доля школ муниципалитета из числа ШНРО и ШНСУ, педагоги которых прошли стажировку в других МСО региона</t>
  </si>
  <si>
    <t>- число школ муниципалитета из числа ШНРО и ШНСУ, педагоги которых прошли стажировку в других МСО региона</t>
  </si>
  <si>
    <t>1.2.4.16.</t>
  </si>
  <si>
    <t>Доля школ муниципалитета из числа ШНРО и ШНСУ, заместители руководителя которых прошли стажировку в других МСО региона</t>
  </si>
  <si>
    <t>- число  школ муниципалитета из числа ШНРО и ШНСУ, заместители руководителя которых прошли стажировку в других МСО региона</t>
  </si>
  <si>
    <t>1.2.4.17.</t>
  </si>
  <si>
    <t>Доля школ муниципалитета из числа ШНРО и ШНСУ, руководители которых прошли стажировку в других МСО региона</t>
  </si>
  <si>
    <t>- число школ муниципалитета из числа ШНРО и ШНСУ, руководители которых прошли стажировку в других МСО региона</t>
  </si>
  <si>
    <t>1.2.4.18.</t>
  </si>
  <si>
    <t>Доля школ муниципалитета из числа ШНРО и ШНСУ, управленческие команды которых прошли стажировку в других МСО региона</t>
  </si>
  <si>
    <t>- число школ муниципалитета из числа ШНРО и ШНСУ, управленческие команды которых прошли стажировку в других МСО региона</t>
  </si>
  <si>
    <t>1.2.4.19.</t>
  </si>
  <si>
    <t>Доля школ муниципалитета из числа ШНРО и ШНСУ, педагоги которых прошли стажировку в других субъектах РФ</t>
  </si>
  <si>
    <t>- число школ муниципалитета из числа ШНРО и ШНСУ, педагоги которых прошли стажировку в других субъектах РФ</t>
  </si>
  <si>
    <t>1.2.4.20.</t>
  </si>
  <si>
    <t>Доля школ муниципалитета из числа ШНРО и ШНСУ, заместители руководителя которых прошли стажировку в других субъектах РФ</t>
  </si>
  <si>
    <t>- число школ муниципалитета из числа ШНРО и ШНСУ, заместители руководителя которых прошли стажировку в других субъектах РФ</t>
  </si>
  <si>
    <t>1.2.4.21.</t>
  </si>
  <si>
    <t>Доля школ муниципалитета из числа ШНРО и ШНСУ, руководители которых прошли стажировку в других субъектах РФ</t>
  </si>
  <si>
    <t>- число школ муниципалитета из числа ШНРО и ШНСУ, руководители которых прошли стажировку в других субъектах РФ</t>
  </si>
  <si>
    <t>1.2.4.22.</t>
  </si>
  <si>
    <t>Доля школ муниципалитета из числа ШНРО и ШНСУ, управленческие команды которых прошли стажировку в других субъектах РФ</t>
  </si>
  <si>
    <t>- число школ муниципалитета из числа ШНРО и ШНСУ, управленческие команды которых прошли стажировку в других субъектах РФ</t>
  </si>
  <si>
    <t>1.3.0.0.</t>
  </si>
  <si>
    <t>1.3.1.0.</t>
  </si>
  <si>
    <t>по выявлению, поддержке и развитию способностей и талантов у детей и молодежи</t>
  </si>
  <si>
    <t>1.3.1.1.</t>
  </si>
  <si>
    <t>Количество участников, призеров, победителей в муниципальном, региональном и заключительном этапах ВсОШ и федеральных перечнях Минпросвещения РФ и Минобрнауки РФ, зафиксированных в базе данных «Одарённые дети Красноярья», на 1000 школьников 1-11-х классов в муниципалитете</t>
  </si>
  <si>
    <t>- количество участников, призеров, победителей в муниципальном, региональном и заключительном этапах ВсОШ и федеральных перечнях Минпросвещения РФ и Минобрнауки РФ, зафиксированная в базе данных «Одарённые дети Красноярья»</t>
  </si>
  <si>
    <t>1.3.1.2.</t>
  </si>
  <si>
    <t>Наличие муниципальной программы по выявлению, поддержке, развитию способностей и талантов</t>
  </si>
  <si>
    <t>http://evenkia-school.ru/sistema-vyyavleniya-podderzhki-i-razvitiya-sposobnostej-i-talantov-u-detej-i-molodezhi/</t>
  </si>
  <si>
    <t>Приказ об утверждении Программы Одаренные дети, стр.2-7</t>
  </si>
  <si>
    <t>1.3.2.0.</t>
  </si>
  <si>
    <t>по выявлению, поддержке и развитию способностей и талантов у обучающихся с ОВЗ</t>
  </si>
  <si>
    <t>1.3.2.1.</t>
  </si>
  <si>
    <t>Количество общеобразовательных организаций, в которых обучаются школьники с ОВЗ - победители и призеры мероприятий, включенных в федеральные перечни Министерства Просвещения РФ и Министерства образования и науки РФ</t>
  </si>
  <si>
    <t>1.3.2.2.</t>
  </si>
  <si>
    <t>Количество дипломов школьников с ОВЗ - побе- дителей и призеров мероприятий, включенных в федеральные перечни Министерства Просвеще- ния РФ и Министерства образования и науки РФ, в расчете на 1000 школьников с ОВЗ 7-11-х классов в муниципалитете</t>
  </si>
  <si>
    <t>- количество дипломов школьников с ОВЗ - победителей и призеров мероприятий, включенных в федеральные перечни Министерства Просвещения РФ и Министерства образования и науки РФ</t>
  </si>
  <si>
    <t>1.3.3.0.</t>
  </si>
  <si>
    <t>по учету участников этапов ВсОШ</t>
  </si>
  <si>
    <t>1.3.3.1.</t>
  </si>
  <si>
    <t>Количество дипломов победителей и призе- ров регионального этапа Всероссийской олимпиады школьников в расчете на 1000 школьников 7-11-х классов в муниципалитете</t>
  </si>
  <si>
    <t>- количество дипломов победителей и призеров регионального этапа Всероссийской олимпиады школьников</t>
  </si>
  <si>
    <t>1.3.3.2.</t>
  </si>
  <si>
    <t>Количество дипломов победителей и призе- ров заключительного этапа Всероссийской олимпиады школьников в расчете на 1000 школьников 7-11-х классов в муниципалитете</t>
  </si>
  <si>
    <t>- количество дипломов победителей и призеров заключительного этапа Всероссийской олимпиады школьников</t>
  </si>
  <si>
    <t>1.3.3.3.</t>
  </si>
  <si>
    <t>Доля общеобразовательных организаций, в которых обучаются победители и призеры заключительного этапа Всероссийской олимпиады школьников, в общем количестве общеобразовательных организаций в муниципалитете</t>
  </si>
  <si>
    <t>- количество общеобразовательных организаций, в которых обучаются победители и призеры заключительного этапа Всероссийской олимпиады школьников</t>
  </si>
  <si>
    <t>1.3.4.0.</t>
  </si>
  <si>
    <t>по учету иных форм развития образовательных достижений школьников (за исключением ВсОШ)</t>
  </si>
  <si>
    <t>1.3.4.1.</t>
  </si>
  <si>
    <t>Количество дипломов победителей и призеров мероприятий, включенных в федеральные пере- чни Министерства Просвещения РФ и Министер- ства образования и науки РФ в расчете на 1000 школьников 7-11-х классов в муниципалитете</t>
  </si>
  <si>
    <t>- количество  дипломов победителей и призеров мероприятий, включенных в федеральные перечни Министерства Просвещения РФ и Министерства образования и науки РФ</t>
  </si>
  <si>
    <t>1.3.4.2.</t>
  </si>
  <si>
    <t>Доля общеобразовательных организаций, в которых обучаются победители и призеры мероприятий, включенных в федеральные перечни Министерства Просвещения РФ и Министерства образования и науки РФ в общем количестве ОО в муниципалитете</t>
  </si>
  <si>
    <t>- число общеобразовательных организаций, в которых обучаются победители и призеры мероприятий, включенных в федеральные перечни Министерства Просвещения РФ и Министерства образования и науки РФ</t>
  </si>
  <si>
    <t>1.3.5.0.</t>
  </si>
  <si>
    <t>по охвату обучающихся дополнительным образованием</t>
  </si>
  <si>
    <t>1.3.5.1.</t>
  </si>
  <si>
    <t>Доля детей в возрасте от 5 до 18 лет, охваченных дополнительным образованием, в общей численности детей в муниципалитете</t>
  </si>
  <si>
    <t>- число детей в возрасте от 5 до 18 лет, охваченных дополнительным образованием</t>
  </si>
  <si>
    <t>1.3.5.2.</t>
  </si>
  <si>
    <t>Количество образовательных программ дополнительного образования, направленных на подготовку школьников к участию в мероприятиях краевого и федерального уровней и включенных в соответствующие перечни, на 1000 школьников в муниципалитете</t>
  </si>
  <si>
    <t>- количество  образовательных программ дополнительного образования, направленных на подготовку школьников к участию в мероприятиях краевого и федерального уровней и включенных в соответствующие перечни</t>
  </si>
  <si>
    <t>1.3.5.3.</t>
  </si>
  <si>
    <t>Количество образовательных программ (уровня стартапа/ персонифицированные) дополнительного образования, направленных на развитие способностей и талантов обучающихся, на 1000 школьников 8-11 классов в муниципалитете</t>
  </si>
  <si>
    <t>- количество  образовательных программ (уровня стартапа/ персонифицированные) дополнительного образования, направленных на развитие способностей и талантов обучающихся</t>
  </si>
  <si>
    <t>1.3.6.0.</t>
  </si>
  <si>
    <t>по учету обучающихся по индивидуальным учебным планам</t>
  </si>
  <si>
    <t>1.3.6.1.</t>
  </si>
  <si>
    <t>Доля школьников в муниципалитете, обучающихся по индивидуальным образовательным программам (ИОП), в общем количестве детей, включенных в ГИР «Талант и успех»</t>
  </si>
  <si>
    <t>- число школьников муниципалитета, обучающихся по индивидуальным образовательным программам (ИОП), включенных в ГИР «Талант и успех»</t>
  </si>
  <si>
    <t>1.3.6.2.</t>
  </si>
  <si>
    <t>Доля школьников в муниципалитете, обучающихся по индивидуальным образовательным программам (ИОП), в общем количестве, внесенных в краевую базу данных «Одарённые дети Красноярья»</t>
  </si>
  <si>
    <t>- число школьников муниципалитета, обучающихся по индивидуальным образовательным программам (ИОП), внесенных в краевую базу данных «Одаренные дети Красноярья»</t>
  </si>
  <si>
    <t>1.3.7.0.</t>
  </si>
  <si>
    <t>по развитию способностей у обучающихся классов с углубленным изучением отдельных предметов, профильных (предпрофильных классов)</t>
  </si>
  <si>
    <t>1.3.7.1.</t>
  </si>
  <si>
    <t>Количество сетевых программ, направленных на обеспечение качественной реализации индивидуальных учебных планов (ИУП)</t>
  </si>
  <si>
    <t>1.3.7.2.</t>
  </si>
  <si>
    <t>Доля школьников в муниципалитете, обучающихся по индивидуальным учебным планам (ИУП), в общем количестве детей, включенных в ГИР «Талант и успех»</t>
  </si>
  <si>
    <t>- число школьников на территории муниципалитета, обучающихся по индивидуальным учебным планам (ИУП), включенных в ГИР «Талант и успех»</t>
  </si>
  <si>
    <t>1.3.7.3.</t>
  </si>
  <si>
    <t>Доля школьников в муниципалитете, обучающихся по индивидуальным учебным планам (ИУП), в общем количестве детей, внесенных в краевую базу данных «Одарённые дети Красноярья»</t>
  </si>
  <si>
    <t>- число школьников на территории муниципалитета, обучающихся по индивидуальным учебным планам (ИУП), внесенных в краевую базу данных «Одаренные дети Красноярья»</t>
  </si>
  <si>
    <t>1.3.8.0.</t>
  </si>
  <si>
    <t>по учету педагогических работников, повысивших уровень профессиональных компетенций в области выявления, поддержки и развития способностей и талантов у детей и молодежи</t>
  </si>
  <si>
    <t>1.3.8.1.</t>
  </si>
  <si>
    <t>Доля педагогических работников, прошедших специализированную подготовку по программам ПК по направлению «Выявление, поддержка и развитие способностей и талантов у детей и молодежи», в общей численности педагогов в муниципалитете</t>
  </si>
  <si>
    <t>- число  педагогических работников, прошедших специализированную подготовку по программам ПК по направлению "Выявление, поддержка и развитие способностей и талантов у детей и молодежи"</t>
  </si>
  <si>
    <t>1.3.9.0.</t>
  </si>
  <si>
    <t>по осуществлению психолого-педагогического сопровождения способных и талантливых детей и молодежи</t>
  </si>
  <si>
    <t>1.3.9.1.</t>
  </si>
  <si>
    <t>Доля педагогов-психологов, осуществляющих выявление, сопровождение способных детей и талантливой молодежи, в общей численно- сти педагогов-психологов в муниципалитете</t>
  </si>
  <si>
    <t>- число педагогов-психологов, осуществляющих выявление, сопровождение способных детей и талантливой молодежи</t>
  </si>
  <si>
    <t>1.3.10.0.</t>
  </si>
  <si>
    <t>по учету обучающихся – участников региональных и всероссийских конкурсов (входящих в перечень значимых мероприятий по выявлению, поддержке и развитию способностей и талантов у детей и молодежи)</t>
  </si>
  <si>
    <t>1.3.10.1.</t>
  </si>
  <si>
    <t>Доля школьников 5-11 классов, участвующих в региональных и всероссийских конкурсах, входящих в перечень значимых мероприятий, в общей численности школьников 5-11 классов в муниципалитете</t>
  </si>
  <si>
    <t>- число школьников 5-11 классов, участвующих в региональных и всероссийских конкурсах, входящих в перечень значимых мероприятий</t>
  </si>
  <si>
    <t>1.3.11.0.</t>
  </si>
  <si>
    <t>по наличию иных показателей оценки ОМСУ (МОУО) по направлению</t>
  </si>
  <si>
    <t>1.3.11.1.</t>
  </si>
  <si>
    <t>Численность педагогов, подготовивших победителей и призеров регионального и заключительного этапов ВсОШ в муниципалитете</t>
  </si>
  <si>
    <t>1.4.0.0.</t>
  </si>
  <si>
    <t>1.4.1.0.</t>
  </si>
  <si>
    <t>по выявлению предпочтений обучающихся в области профессиональной ориентации</t>
  </si>
  <si>
    <t>1.4.1.1.</t>
  </si>
  <si>
    <t>Доля обучающихся в 8-11-х классах, прошедших профориентационное тестирование, диагностику («Билет в будущее» и другие диагностики) в общем количестве обучающихся 8-11-х классов общеобразовательных школ</t>
  </si>
  <si>
    <t>- количество обучающихся в 8-11-х классах, прошедших профориентационное тестирование, диагностику («Билет в будущее» и другие диагностики)</t>
  </si>
  <si>
    <t>1.4.1.2.</t>
  </si>
  <si>
    <t>Доля ОО, в которых проводятся профессиональные диагностики для обучающихся 8-11-х классов в общем количестве ОО</t>
  </si>
  <si>
    <t>- количество ОО, в которых проводятся профессиональные диагностики для обучающихся 8-11-х классов</t>
  </si>
  <si>
    <t>1.4.1.3.</t>
  </si>
  <si>
    <t>Доля ОО, в которых 100% обучающихся 11-х классов прошли профессиональные диагностики, в общем количестве ОО муниципалитета</t>
  </si>
  <si>
    <t>- количество ОО, в которых 100% обучающихся 11-х классов прошли профессиональные диагностики</t>
  </si>
  <si>
    <t>1.4.2.0.</t>
  </si>
  <si>
    <t>по сопровождению профессионального самоопределения обучающихся</t>
  </si>
  <si>
    <t>1.4.2.1.</t>
  </si>
  <si>
    <t>Доля обучающихся 8–11-х классов, охваченных профориентационными мероприятиями («Успех каждого ребенка», ДО, массовые мероприятия, Дни открытых дверей, Единый день профессий, Дни карьеры, ярмарки учебных и рабочих мест) в общем количестве обучающихся 8–11-х классов</t>
  </si>
  <si>
    <t>- количество обучающихся в 8-11-х классах, охваченных профориентационными мероприятиями («Успех каждого ребенка», ДО, массовые мероприятия, Дни открытых дверей, Единый день профессий, Дни карьеры, ярмарки учебных и рабочих мест)</t>
  </si>
  <si>
    <t>1.4.2.2.</t>
  </si>
  <si>
    <t>Доля обучающихся 8–11-х классов, включенных в активные формы участия в профессиональной деятельности (профпробы, практики, «Билет в будущее» и другие), в общем количестве обучающихся 8–11-х классов</t>
  </si>
  <si>
    <t>- количество обучающихся 8-11 классов, включенных в активные формы участия в профессиональной деятельности (профпробы, практики, «Билет в будущее» и другие)</t>
  </si>
  <si>
    <t>1.4.2.3.</t>
  </si>
  <si>
    <t>Доля обучающихся 8–11-х классов, имеющих ИОМ, составленные на основе рекомендаций по профессиональному самоопределению, в общем количестве обучающихся 8–11-х классов</t>
  </si>
  <si>
    <t>- количество обучающихся 8-11 классов, имеющих ИОМ, составленные на основе рекомендаций по профессиональному самоопределению</t>
  </si>
  <si>
    <t>1.4.2.4.</t>
  </si>
  <si>
    <t>Наличие программ дополнительного образования и НПО (УПК, школы, автошколы при ОО, агроклассы)</t>
  </si>
  <si>
    <t>Отсутствует</t>
  </si>
  <si>
    <t>Укажите здесь ссылку на документ</t>
  </si>
  <si>
    <t>Укажите здесь название документа и соответствующий номер страницы</t>
  </si>
  <si>
    <t>1.4.2.5.</t>
  </si>
  <si>
    <t>Наличие в планах работы школьных психологов пункта о консультационной помощи в профориентации</t>
  </si>
  <si>
    <t>1.4.3.0.</t>
  </si>
  <si>
    <t>по учету обучающихся, выбравших для сдачи государственной итоговой аттестации по образовательным программам среднего общего образования учебные предметы, изучавшиеся на углубленном уровне</t>
  </si>
  <si>
    <t>1.4.3.1.</t>
  </si>
  <si>
    <t>Доля обучающихся 11-х классов, выбравших для сдачи государственной итоговой аттестации по образовательным программам среднего общего образования предметы, соответствующие учебным предметам, изучавшимся на углубленном уровне, в общем количестве обучающихся 11-х классов, изучавшим учебные предметы на углубленном уровне</t>
  </si>
  <si>
    <t>- количество выпускников 11-х классов 2019-2020 учебного года общеобразовательных организаций, выбравших для сдачи государственной итоговой аттестации по образовательным программам среднего общего образования предметы, соответствующие учебным предметам, изучавшимся на углубленном уровне</t>
  </si>
  <si>
    <t>1.4.3.2.</t>
  </si>
  <si>
    <t>Доля ОО муниципалитета, в которых большинство обучающихся 11-х классов, изучавших предметы на углубленном уровне (более 50%), выбрали для сдачи ГИА по образовательным программам среднего общего образования предметы, соответствующие учебным предметам, изучавшимся на углубленном уровне</t>
  </si>
  <si>
    <t>- количество ОО муниципалитета, в которых большинство обучающихся 11-х классов, изучавших предметы на углубленном уровне (более 50%), выбрали для сдачи ГИА по образовательным программам среднего общего образования предметы, соответствующие учебным предметам, изучавшимся на углубленном уровне</t>
  </si>
  <si>
    <t>1.4.4.0.</t>
  </si>
  <si>
    <t>по учету обучающихся, поступивших в профессиональные образовательные организации и образовательные организации высшего образования по профилю обучения</t>
  </si>
  <si>
    <t>1.4.4.1.</t>
  </si>
  <si>
    <t>Доля выпускников 9-х классов, поступивших в ПОО, выбравших для продолжения обучения специальность (профессию), близкую по профилю обучения предметам, выбранным для сдачи ГИА, в общем количестве выпускников 9-х классов, поступивших в ПОО</t>
  </si>
  <si>
    <t>- количество выпускников 9-х классов 2019-2020 учебного года, поступивших в ПОО, выбравших для продолжения обучения специальность (профессию), близкую по профилю обучения предметам, выбранным для сдачи ГИА</t>
  </si>
  <si>
    <t>1.4.4.2.</t>
  </si>
  <si>
    <t>Доля выпускников 11-х классов, поступивших в ПОО и ОО ВО, выбравших для продолжения обучения специальность (профессию), близкую по профилю обучения предметам, выбранным для сдачи ГИА, в общем количестве выпускников 11-х классов</t>
  </si>
  <si>
    <t>- количество выпускников 11-х классов 2019-2020 учебного года, поступивших в ПОО и ОО ВО, выбравших для продолжения обучения специальность (профессию), близкую по профилю обучения предметам, выбранным для сдачи ГИА</t>
  </si>
  <si>
    <t>1.4.4.3.</t>
  </si>
  <si>
    <t>Доля ОО, в которых большинство выпускников 9-х и 11-х классов (более 50%), поступивших в ПОО и ОО ВО, выбрали для продолжения обучения специальность (профессию), близкую по профи- лю обучения предметам, выбранным для сдачи ГИА, в общем количестве ОО муниципалитета</t>
  </si>
  <si>
    <t>- ОО, в которых большинство выпускников 9 и 11 классов (более 50%) 2019-2020 учебного года, поступивших в ПОО и ОО ВО, выбрали для продолжения обучения специальность (профессию), близкую по профилю обучения предметам, выбранным для сдачи ГИА</t>
  </si>
  <si>
    <t>1.4.5.0.</t>
  </si>
  <si>
    <t>по проведению ранней профориентации обучающихся</t>
  </si>
  <si>
    <t>1.4.5.1.</t>
  </si>
  <si>
    <t>Доля обучающихся 6-11-х классов, участвующих в мероприятиях проектов («Билет в будущее», «ПроеКТОриЯ», «Начни трудовую биографию с Арктики и Дальнего Востока!», «Zaсобой» и др.) в общем количестве обучающихся 6-11-х классов</t>
  </si>
  <si>
    <t>- число обучающихся 6-11 классов, участвующих в мероприятиях проектов («Билет в будущее», «ПроеКТОриЯ», «Начни трудовую биографию с Арктики и Дальнего Востока!», «Zaсобой» и др.)</t>
  </si>
  <si>
    <t>1.4.5.2.</t>
  </si>
  <si>
    <t>Наличие программ дополнительного образования, реализуемых в школах, учреждениях доп. образования, включающих тематику ранней профориентации обучающихся</t>
  </si>
  <si>
    <t>1.4.6.0.</t>
  </si>
  <si>
    <t>по проведению профориентации обучающихся с ОВЗ</t>
  </si>
  <si>
    <t>1.4.6.1.</t>
  </si>
  <si>
    <t>Количество реализованных мероприятий по профессиональной ориентации с участием детей с ОВЗ</t>
  </si>
  <si>
    <t>1.4.6.2.</t>
  </si>
  <si>
    <t>Доля обучающихся 6-7-х классов с ОВЗ и инвалидов, принимающих участие в профориентационных занятиях внеурочной деятельности, в общем количестве обучаю- щихся 6-7-х классов с ОВЗ и инвалидов</t>
  </si>
  <si>
    <t>- число обучающихся 6-7 классов с ОВЗ и инвалидов, принимающих участие в профориентационных занятиях внеурочной деятельности</t>
  </si>
  <si>
    <t>1.4.6.3.</t>
  </si>
  <si>
    <t>Доля обучающихся 6-7 классов с ОВЗ и инвали- дов, принимающих участие в специализирован- ных (элективных) курсах профориентационной тематики, в общем количестве обучающихся 6-7-х классов с ОВЗ и инвалидов</t>
  </si>
  <si>
    <t>- число обучающихся 6-7 классов с ОВЗ и инвалидов, принимающих участие в специализированных (элективных) курсах профориентационной тематики</t>
  </si>
  <si>
    <t>1.4.6.4.</t>
  </si>
  <si>
    <t>Доля обучающихся 6-7 классов с ОВЗ и инвалидов, принимающих участие в мероприятиях по ранней профориентации («Билет в будущее» и др.), в общем количестве обучающихся 6-7 классов с ОВЗ и инвалидов</t>
  </si>
  <si>
    <t>- число обучающихся 6-7 классов с ОВЗ и инвалидов, принимающих участие в мероприятиях по ранней профориентации («Билет в будущее» и др.)</t>
  </si>
  <si>
    <t>1.4.6.5.</t>
  </si>
  <si>
    <t>Доля обучающихся 8-11 классов с ОВЗ и инвалидов, принявших участие в профориентационной диагностике,  в общем количестве обучающихся 8-11 классов с ОВЗ и инвалидов</t>
  </si>
  <si>
    <t>- число обучающихся 8-11 классов с ОВЗ и инвалидов, принявших участие в профориентационной диагностике</t>
  </si>
  <si>
    <t>1.4.6.6.</t>
  </si>
  <si>
    <t>Доля обучающихся 8-11 классов с ОВЗ и инвалидов, принявших участие в конкурсном движении профориентационной направ- ленности, в общем количестве обучающихся 8-11 классов с ОВЗ и инвалидов</t>
  </si>
  <si>
    <t>- число обучающихся 8-11 классов с ОВЗ и инвалидов, принявших участие в конкурсном движении профориентационной направленности</t>
  </si>
  <si>
    <t>1.4.6.7.</t>
  </si>
  <si>
    <t>Доля обучающихся 8-11 классов с ОВЗ и инвалидов, принявших участие в профориентационной консультации,  в общем количестве обучающихся 8-11 классов с ОВЗ и инвалидов</t>
  </si>
  <si>
    <t>- число обучающихся 8-11 классов с ОВЗ и инвалидов, принявших участие в профориентационной консультации</t>
  </si>
  <si>
    <t>1.4.6.8.</t>
  </si>
  <si>
    <t>Доля обучающихся 8-11 классов с ОВЗ и инвалидов, принявших участие в психоло- гическом профориентационном консульти- ровании, в общем количестве обучающихся 8-11 классов с ОВЗ и инвалидов</t>
  </si>
  <si>
    <t>- число обучающихся 8-11 классов с ОВЗ и инвалидов, принявших участие в психологическом профориентационном консультировании</t>
  </si>
  <si>
    <t>1.4.6.9.</t>
  </si>
  <si>
    <t>Доля обучающихся 8-11 классов с ОВЗ и инвалидов, принявших участие в профессиональных пробах, в общем количестве обучающихся 8-11 классов с ОВЗ и инвалидов</t>
  </si>
  <si>
    <t>- число обучающихся 8-11 классов с ОВЗ и инвалидов, принявших участие в профессиональных пробах</t>
  </si>
  <si>
    <t>1.4.6.10.</t>
  </si>
  <si>
    <t>Доля обучающихся 8-11 классов с ОВЗ и инвалидов, обучающихся по индивидуальному учебному плану,  в общем количестве обучающихся 8-11 классов с ОВЗ и инвалидов</t>
  </si>
  <si>
    <t>- число обучающихся 8-11 классов с ОВЗ и инвалидов,  обучающихся по индивидуальному учебному плану</t>
  </si>
  <si>
    <t>1.4.7.0.</t>
  </si>
  <si>
    <t>по осуществлению взаимодействия образовательных организаций с учреждениями/предприятиями</t>
  </si>
  <si>
    <t>1.4.7.1.</t>
  </si>
  <si>
    <t>Количество заключенных договоров, соглашений по реализации комплекса мероприятий профориентационной направленности между образовательными организациями и предприятиями, ПОО И ОО ВО</t>
  </si>
  <si>
    <t>1.4.7.2.</t>
  </si>
  <si>
    <t>Количество мероприятий профориентационной направленности, проведенных совместно с предприятиями, социальными партнерами, ПОО И ОО ВО в течение года</t>
  </si>
  <si>
    <t>1.4.7.3.</t>
  </si>
  <si>
    <t>Доля образовательных организаций, имею- щих договоры, соглашения,  направленные на развитие профориентационной работы с предприятиями, ПОО и ОО ВО, в общем количестве образовательных организаций</t>
  </si>
  <si>
    <t>- число образовательных организаций, имеющих договоры, соглашения,  направленные на развитие профориентационной работы с предприятиями, ПОО и ОО ВО</t>
  </si>
  <si>
    <t>1.4.7.4.</t>
  </si>
  <si>
    <t>Наличие правовых классов, производственных экскурсий, других форм взаимодействий, реализуемых в рамках Соглашений о взаимодействии</t>
  </si>
  <si>
    <t>1.4.7.5.</t>
  </si>
  <si>
    <t>Наличие в программах дополнительного обра- зования (реализуемых в школах, учреждениях доп. образования) и внеурочной деятельности профориентационной тематики (например, юные инспектора, юные пожарные и др.)</t>
  </si>
  <si>
    <t>1.4.8.0.</t>
  </si>
  <si>
    <t>по учету обучающихся, участвующих в конкурсах профориентационной направленности</t>
  </si>
  <si>
    <t>1.4.8.1.</t>
  </si>
  <si>
    <t>Общее количество обучающихся возраста 10-16 лет</t>
  </si>
  <si>
    <t>1.4.8.2.</t>
  </si>
  <si>
    <t>Общее количество обучающихся инвалидов и лиц с ОВЗ в данной категории возраста 14-18 лет</t>
  </si>
  <si>
    <t>1.4.8.3.</t>
  </si>
  <si>
    <t>Количество победителей и призеров региональных конкурсов («Молодые профессионалы (WorldSkillsRussia)», «Junior Skills», «Абилимпикс» и другие)</t>
  </si>
  <si>
    <t>1.4.8.4.</t>
  </si>
  <si>
    <t>Доля обучающихся, принявших участие в региональном и национальном чемпионате профессионального мастерства «Молодые профессионалы (WorldSkillsRussia)», «Junior Skills», в общем количестве обучающихся в данной категории</t>
  </si>
  <si>
    <t>- число  обучающихся, принявших участие в региональном и национальном чемпионате профессионального мастерства «Молодые профессионалы (WorldSkillsRussia)», «Junior Skills»</t>
  </si>
  <si>
    <t>1.4.8.5.</t>
  </si>
  <si>
    <t>Доля обучающихся, принявших участие в региональном и национальном конкурсе по профессиональному мастерству среди инвалидов и лиц с ОВЗ «Абилимпикс», в общем количестве обучающихся инвалидов и лиц с ОВЗ в данной категории</t>
  </si>
  <si>
    <t>- число обучающихся, принявших участие в региональном и национальном конкурсе по профессиональному мастерству среди инвалидов и лиц с ОВЗ «Абилимпикс»</t>
  </si>
  <si>
    <t>1.4.8.6.</t>
  </si>
  <si>
    <t>Доля ОО, обучающиеся которых вовлечены в конкурсное движение («Молодые профессионалы (WorldSkillsRussia), «Молодые профессионалы» (WorldSkillsRussia) – «Юниоры», «Абилимпикс» и другие), в общем количестве ОО</t>
  </si>
  <si>
    <t>- число ОО, обучающиеся которых вовлечены в конкурсное движение («Молодые профессионалы (WorldSkillsRussia), «Молодые профессионалы» (WorldSkillsRussia) – «Юниоры», «Абилимпикс» и другие)</t>
  </si>
  <si>
    <t>1.4.8.7.</t>
  </si>
  <si>
    <t>Доля обучающихся 6–11-х классов – участников конкурсов профориентационной направленности муниципального, школьного уровней в общей численности обучающихся 6–11-х классов</t>
  </si>
  <si>
    <t>- число обучающихся 6-11 классов – участников конкурсов профориентационной направленности муниципального, школьного уровней</t>
  </si>
  <si>
    <t>1.4.9.0.</t>
  </si>
  <si>
    <t>по учёту выявленных потребностей рынка труда региона</t>
  </si>
  <si>
    <t>1.4.9.1.</t>
  </si>
  <si>
    <t>Доля обучающихся 8-11 классов, участвовавших в мероприятиях, информирующих о региональном рынке труда и перспективах экономического развития края, от общего количества обучающихся 8-11 классов</t>
  </si>
  <si>
    <t>- число обучающихся 8-11 классов, участвовавших в мероприятиях, информирующих о региональном рынке труда и перспективах экономического развития края</t>
  </si>
  <si>
    <t>2.0.0.0.</t>
  </si>
  <si>
    <t>2.1.0.0.</t>
  </si>
  <si>
    <t>2.1.1.0.</t>
  </si>
  <si>
    <t>по учету руководителей образовательных организаций, повысивших уровень профессиональных компетенций</t>
  </si>
  <si>
    <t>2.1.1.1.</t>
  </si>
  <si>
    <t>Доля административно-управленческих работников  (директор, заместители) образовательных организаций (школ, лицеев, гимназий) муниципалитета, соответствующих требуемому уровню профессиональной подготовки за отчетный период</t>
  </si>
  <si>
    <t>- число административно-управленческих работников (директор, заместители) образовательных организаций (школ, лицеев, гимназий) муниципалитета, соответствующих требуемому уровню профессиональной подготовки за отчетный период</t>
  </si>
  <si>
    <t>2.1.1.2.</t>
  </si>
  <si>
    <t>Доля административно-управленческих работников  (заведующий, заместители) дошкольных образовательных организаций муниципалитета, соответствующих требуемому уровню профессиональной подготовки за отчетный период</t>
  </si>
  <si>
    <t>- число административно-управленческих работников (заведующий, заместители) дошкольных образовательных организаций муниципалитета, соответствующих требуемому уровню профессиональной подготовки за отчетный период</t>
  </si>
  <si>
    <t>2.1.1.3.</t>
  </si>
  <si>
    <t>Доля управленческих кадров  образовательных организаций муниципалитета (директор, заведующий, заместители), добровольно прошедших процедуру выявления профессиональных дефицитов за отчетный период</t>
  </si>
  <si>
    <t>- число управленческих кадров  образовательных организаций муниципалитета (директор, заведующий, заместители), добровольно прошедших процедуру выявления профессиональных дефицитов за отчетный период</t>
  </si>
  <si>
    <t>2.1.1.4.</t>
  </si>
  <si>
    <t>Доля руководителей образовательных организаций, повысивших уровень профессиональных компетенций за текущий период</t>
  </si>
  <si>
    <t>- число руководителей образовательных организаций, повысивших уровень профессиональных компетенций за отчетный период</t>
  </si>
  <si>
    <t>2.1.1.5.</t>
  </si>
  <si>
    <t>Доля административно-управленческих работников, имеющих диплом о профессиональной переподготовке, от всего количества управленческих кадров МСО</t>
  </si>
  <si>
    <t>- число административно-управленческих работников, имеющих диплом о профессиональной переподготовке</t>
  </si>
  <si>
    <t>2.1.2.0.</t>
  </si>
  <si>
    <t>по достижению обучающимися планируемых результатов освоения основных образовательных программ</t>
  </si>
  <si>
    <t>2.1.2.1.</t>
  </si>
  <si>
    <t>Наличие муниципальной системы оценки качества образования (далее МСОКО)</t>
  </si>
  <si>
    <t>http://evenkia-school.ru/municzipalnye-mehanizmy-upravleniya-kachestvom-obrazovaniya/</t>
  </si>
  <si>
    <t>Приказ УО от 31.05.2021 №97 Об утверждении Положения о муниципальной системе оценки качества образования Эвенкийского муниципального района</t>
  </si>
  <si>
    <t>2.1.2.2.</t>
  </si>
  <si>
    <t>Наличие в МСОКО или в «Муниципальном мониторинге» по направлению образовательных результатов (специфичных для МСО) раздела «Качество образовательных результатов по базовой подготовке обучающихся»</t>
  </si>
  <si>
    <t>2.1.2.3.</t>
  </si>
  <si>
    <t>Наличие в МСОКО или в «Муниципальном мониторинге» по направлению образовательных результатов (специфичных для МСО) раздела «Качество образовательных результатов по подготовке обучающихся высокого уровня»</t>
  </si>
  <si>
    <t>2.1.2.4.</t>
  </si>
  <si>
    <t>Наличие анализа результатов мониторинга эффективности деятельности ОО по достижению обучающимися образовательных результатов</t>
  </si>
  <si>
    <t>2.1.2.5.</t>
  </si>
  <si>
    <t>Наличие управленческих решений по обобщенным результатам оценочных процедур обучающихся в МСО, по выявленным тенденциям</t>
  </si>
  <si>
    <t>2.1.2.6.</t>
  </si>
  <si>
    <t>Наличие адресных рекомендаций руководителям/управленческим командам образовательных организаций муниципалитета, по результатам оценочных процедур для обучающихся (относительно динамики ОР и выявленных тенденций по школам МСО)</t>
  </si>
  <si>
    <t>2.1.2.7.</t>
  </si>
  <si>
    <t>Наличие адресных рекомендаций руководителям районных методических объединений, по результатам оценочных процедур обучающихся муниципалитета (относительно динамики ОР и выявленных тенденций по школам МСО)</t>
  </si>
  <si>
    <t>2.1.2.8.</t>
  </si>
  <si>
    <t>Наличие адресных рекомендаций педагогам образовательных организаций, по результатам оценочных процедур обучающихся муниципалитета (относительно динамики ОР и выявленных тенденций по школам МСО)</t>
  </si>
  <si>
    <t>2.1.3.0.</t>
  </si>
  <si>
    <t>по организации получения образования обучающимися с ОВЗ, детьми-инвалидами</t>
  </si>
  <si>
    <t>2.1.3.1.</t>
  </si>
  <si>
    <t>Наличие специальных условий в образовательных организациях МСО для получения образования обучающимися с ОВЗ, детьми-инвалидами</t>
  </si>
  <si>
    <t>http://evenkia-school.ru/rezultaty-noko/</t>
  </si>
  <si>
    <t xml:space="preserve">Отчет о выполненных работах по сбору и обобщению информации о качестве условий осуществления образовательной деятельности в муниципальных </t>
  </si>
  <si>
    <t>2.1.3.2.</t>
  </si>
  <si>
    <t>Доля руководителей ОО, обеспечивших создание специальных условий для получения образования обучающимися с ОВЗ, детьми-инвалидами</t>
  </si>
  <si>
    <t>- число руководителей ОО, обеспечивших создание специальных условий для получения образования обучающимися с ОВЗ, детьми-инвалидами</t>
  </si>
  <si>
    <t>2.1.3.3.</t>
  </si>
  <si>
    <t>Доля образовательных организаций муниципалитета в которых есть ставка(доля ставки) психолога за отчетный период</t>
  </si>
  <si>
    <t>- число образовательных организаций муниципалитета в которых есть ставка(доля ставки) психолога за отчетный период</t>
  </si>
  <si>
    <t>2.1.3.4.</t>
  </si>
  <si>
    <t>Доля образовательных организаций муниципалитета в которых есть ставка(доля ставки) логопеда за отчетный период</t>
  </si>
  <si>
    <t>- число образовательных организаций муниципалитета в которых есть ставка(доля ставки) логопеда за отчетный период</t>
  </si>
  <si>
    <t>2.1.3.5.</t>
  </si>
  <si>
    <t>Доля образовательных организаций муниципалитета в которых есть ставка (доля ставки) дефектолога за отчетный период</t>
  </si>
  <si>
    <t>- число образовательных организаций муниципалитета в которых есть ставка(доля ставки) дефектолога за отчетный период</t>
  </si>
  <si>
    <t>2.1.3.6.</t>
  </si>
  <si>
    <t>Доля обучающихся с ОВЗ, детей-инвалидов в образовательных организациях муниципалитета, имеющих адаптированную образовательную программу (АОП), за отчетный период</t>
  </si>
  <si>
    <t>- число обучающихся с ОВЗ, детей-инвалидов в образовательных организациях муниципалитета, имеющих адаптированную образовательную программу (АОП), за отчетный период</t>
  </si>
  <si>
    <t>2.1.3.7.</t>
  </si>
  <si>
    <t>Доля обучающихся с ОВЗ, детей-инвалидов в образовательных организациях муниципалитета имеющих специальную индивидуальную программу развития (СИПР) для детей-инвалидов, за отчетный период</t>
  </si>
  <si>
    <t>- число обучающихся с ОВЗ, детей-инвалидов в образовательных организациях муниципалитета имеющих специальную индивидуальную программу развития (СИПР) для детей-инвалидов, за отчетный период</t>
  </si>
  <si>
    <t>2.1.3.8.</t>
  </si>
  <si>
    <t>Наличие в образовательных организациях муниципалитета адаптированных образовательных программ (АОП) для обучающихся с ОВЗ, детей-инвалидов</t>
  </si>
  <si>
    <t>http://tutonchanyschool.krn.eduru.ru/d/struktura_4,http://baykschool.net/images/files/sveden/op/aoop.pdf</t>
  </si>
  <si>
    <t xml:space="preserve">Адаптированная основная образовательная программа,Адаптированная основная образовательная программа
основного общего образования
МКОУ «Тутончанская средняя школа»
Эвенкийского муниципального района
Красноярского края
обучающихся с  тяжелым нарушением речи
 (вариант 5.1)
</t>
  </si>
  <si>
    <t>2.1.3.9.</t>
  </si>
  <si>
    <t>Наличие в образовательных организациях муниципалитета специальных индивидуальных программ развития (СИПР) для детей-инвалидов</t>
  </si>
  <si>
    <t xml:space="preserve">https://14muo.kiasuo.ru/ipra/ipras </t>
  </si>
  <si>
    <t>Специальная   индивидуальная программа развития для детей -инвалидов</t>
  </si>
  <si>
    <t>2.1.4.0.</t>
  </si>
  <si>
    <t>по обеспечению ОО квалифицированными кадрами</t>
  </si>
  <si>
    <t>2.1.4.1.</t>
  </si>
  <si>
    <t>Количество педагогов муниципалитета, прошедших программы переподготовки, для замещения вакантных должностей за отчетный период</t>
  </si>
  <si>
    <t>2.1.4.2.</t>
  </si>
  <si>
    <t>Количество управленческих кадров муниципалитета, прошедших программы переподготовки, для замещения вакантных должностей за отчетный период</t>
  </si>
  <si>
    <t>2.1.4.3.</t>
  </si>
  <si>
    <t>Количество педагогов в МСО, на текущий год, включенных в программу «Земский учитель»</t>
  </si>
  <si>
    <t>2.1.5.0.</t>
  </si>
  <si>
    <t>по формированию резерва управленческих кадров</t>
  </si>
  <si>
    <t>2.1.5.1.</t>
  </si>
  <si>
    <t>Всего участников кадрового резерва</t>
  </si>
  <si>
    <t>2.1.5.2.</t>
  </si>
  <si>
    <t>Доля педагогических работников, принявших участие в муниципальных мероприятиях, предназначенных для резерва управленческих кадров за отчетный период</t>
  </si>
  <si>
    <t>- число педагогических работников, принявших участие в муниципальных мероприятиях, предназначенных для резерва управленческих кадров за отчетный период</t>
  </si>
  <si>
    <t>2.1.5.3.</t>
  </si>
  <si>
    <t>Доля педагогических работников, принявшие участие в региональных мероприятиях, предназначенных для резерва управленческих кадров за отчетный период</t>
  </si>
  <si>
    <t>- число педагогических работников, принявшие участие в региональных мероприятиях, предназначенных для резерва управленческих кадров за отчетный период</t>
  </si>
  <si>
    <t>2.1.5.4.</t>
  </si>
  <si>
    <t>Доля педагогических работников, прошедших программы ПК и ПП, предназначенные для резерва управленческих кадров за отчетный период</t>
  </si>
  <si>
    <t>- число педагогических работников, прошедших программы ПК и ПП, предназначенные для резерва управленческих кадров за отчетный период</t>
  </si>
  <si>
    <t>2.1.5.5.</t>
  </si>
  <si>
    <t>Доля участников кадрового резерва МСО, имеющих ИОМ на текущий год</t>
  </si>
  <si>
    <t>- число участников кадрового резерва МСО, имеющих ИОМ на текущий год</t>
  </si>
  <si>
    <t>2.1.5.6.</t>
  </si>
  <si>
    <t>Доля участников кадрового резерва муниципалитета, реализовавших ИОМ за отчетный период менее 50%</t>
  </si>
  <si>
    <t>- число участников кадрового резерва муниципалитета, реализовавших ИОМ (индивидуальный образовательный маршрут) за отчетный период менее 50%</t>
  </si>
  <si>
    <t>2.1.5.7.</t>
  </si>
  <si>
    <t>Доля участников кадрового резерва муниципалитета, реализовавших ИОМ за отчетный период от 50% до 90%</t>
  </si>
  <si>
    <t>- число участников кадрового резерва муниципалитета, реализовавших ИОМ (индивидуальный образовательный маршрут) за отчетный период от 50% до 90%</t>
  </si>
  <si>
    <t>2.1.5.8.</t>
  </si>
  <si>
    <t>Доля участников кадрового резерва муниципалитета, реализовавших ИОМ за отчетный период более 90%</t>
  </si>
  <si>
    <t>- число участников кадрового резерва муниципалитета, реализовавших ИОМ (индивидуальный образовательный маршрут) за отчетный период более 90%</t>
  </si>
  <si>
    <t>2.1.5.9.</t>
  </si>
  <si>
    <t>Наличие в МСО списка участников резерва управленческих кадров</t>
  </si>
  <si>
    <t>2.1.5.10.</t>
  </si>
  <si>
    <t>Наличие в МСО механизма сопровождения профессионального развития участников резерва управленческих кадров</t>
  </si>
  <si>
    <t>2.1.6.0.</t>
  </si>
  <si>
    <t>по созданию условий для реализации основных образовательных программ (кадровых, финансовых, материально-технических и иных)</t>
  </si>
  <si>
    <t>2.1.6.1.</t>
  </si>
  <si>
    <t>Доля руководителей ОО в МСО, достигающих положительной динамики обеспечения кадровых, финансовых, материально-технических и других условий реализации основных образовательных программ</t>
  </si>
  <si>
    <t>- число руководителей ОО в МСО, достигающих положительной динамики обеспечения кадровых, финансовых, материально-технических и других условий реализации основных образовательных программ</t>
  </si>
  <si>
    <t>2.1.6.2.</t>
  </si>
  <si>
    <t>Доля эффективных управленческих практик в муниципалитете, вошедших в РАОП (региональный атлас образовательных практик)</t>
  </si>
  <si>
    <t>- число эффективных управленческих практик в муниципалитете, вошедших в РАОП (региональный атлас образовательных практик)</t>
  </si>
  <si>
    <t>2.1.6.3.</t>
  </si>
  <si>
    <t>Доля эффективных управленческих практик в муниципалитете, получивших статус «практика продвинутого уровня» за отчетный период</t>
  </si>
  <si>
    <t>- число эффективных управленческих практик в муниципалитете, получивших статус «практика продвинутого уровня» за отчетный период</t>
  </si>
  <si>
    <t>2.1.6.4.</t>
  </si>
  <si>
    <t>Доля эффективных управленческих практик в муниципалитете, получивших статус «практика высокого уровня» за отчетный период</t>
  </si>
  <si>
    <t>- число эффективных управленческих практик в муниципалитете, получивших статус «практика высокого уровня» за отчетный период</t>
  </si>
  <si>
    <t>2.1.6.5.</t>
  </si>
  <si>
    <t>Наличие в МСО системы работы с управленческим корпусом ОО по:  
- устранению/минимизации предписаний контролирующих органов; 
- разработку перспективных планов развития инфраструктуры образовательных организаций; 
- обмен опытом и эффективными управленческими практиками по развитию образовательных сред</t>
  </si>
  <si>
    <t>2.1.7.0.</t>
  </si>
  <si>
    <t>по учету нагрузки педагогических работников</t>
  </si>
  <si>
    <t>2.1.7.1.</t>
  </si>
  <si>
    <t>Наличие в МСО системы учета нагрузки педагогических работников</t>
  </si>
  <si>
    <t>2.1.8.0.</t>
  </si>
  <si>
    <t>по реализации механизмов формирования и развития (оценки) профессиональных компетенций руководителей ОО на региональном и муниципальном уровнях</t>
  </si>
  <si>
    <t>2.1.8.1.</t>
  </si>
  <si>
    <t>Доля руководителей образовательных организаций муниципалитета, включенных в региональные мероприятия по вопросам управления качеством образования за отчетный период</t>
  </si>
  <si>
    <t>- число руководителей образовательных организаций муниципалитета, включенных в региональные мероприятия по вопросам управления качеством образования за отчетный период</t>
  </si>
  <si>
    <t>2.1.8.2.</t>
  </si>
  <si>
    <t>Доля управленческих команд образовательных организаций муниципалитета, включенных в региональные мероприятия по вопросам управления качеством образования за отчетный период</t>
  </si>
  <si>
    <t>- число управленческих команд образовательных организаций муниципалитета, включенных в региональные мероприятия по вопросам управления качеством образования за отчетный период</t>
  </si>
  <si>
    <t>2.1.8.3.</t>
  </si>
  <si>
    <t>Доля руководителей образовательных организаций муниципалитета, включенных в федеральные мероприятия по вопросам управления качеством образования за отчетный период</t>
  </si>
  <si>
    <t>- число руководителей образовательных организаций муниципалитета, включенных в федеральные мероприятия по вопросам управления качеством образования за отчетный период</t>
  </si>
  <si>
    <t>2.1.8.4.</t>
  </si>
  <si>
    <t>Доля управленческих команд образовательных организаций муниципалитета, включенных в федаральные мероприятия по вопросам управления качеством образования за отчетный период</t>
  </si>
  <si>
    <t>- число управленческих команд образовательных организаций муниципалитета, включенных в федаральные мероприятия по вопросам управления качеством образования за отчетный период</t>
  </si>
  <si>
    <t>2.1.8.5.</t>
  </si>
  <si>
    <t>Доля руководителей образовательных организаций, прошедших региональные стажировки по вопросам управления качеством образования за отчетный период</t>
  </si>
  <si>
    <t>- число руководителей образовательных организаций, прошедших региональные стажировки по вопросам управления качеством образования за отчетный период</t>
  </si>
  <si>
    <t>2.1.8.6.</t>
  </si>
  <si>
    <t>Доля управленческих команд образовательных организаций, прошедших региональные стажировки по вопросам управления качеством образования за отчетный период</t>
  </si>
  <si>
    <t>- число управленческих команд образовательных организаций, прошедших региональные стажировки по вопросам управления качеством образования за отчетный период</t>
  </si>
  <si>
    <t>2.1.8.7.</t>
  </si>
  <si>
    <t>Доля руководителей образовательных организаций, прошедших федеральные стажировки по вопросам управления качеством образования за отчетный период</t>
  </si>
  <si>
    <t>- число руководителей образовательных организаций, прошедших федеральные стажировки по вопросам управления качеством образования за отчетный период</t>
  </si>
  <si>
    <t>2.1.8.8.</t>
  </si>
  <si>
    <t>Доля управленческих команд образовательных организаций, прошедших федеральные стажировки по вопросам управления качеством образования за отчетный период</t>
  </si>
  <si>
    <t>- число управленческих команд образовательных организаций, прошедших федеральные стажировки по вопросам управления качеством образования за отчетный период</t>
  </si>
  <si>
    <t>2.1.8.9.</t>
  </si>
  <si>
    <t>Наличие в МСО системы назначения руководителей ОО</t>
  </si>
  <si>
    <t>2.1.8.10.</t>
  </si>
  <si>
    <t>Наличие в муниципалитете системы работы по формированию/развитию профессиональных компетенций руководителей образовательных организаций</t>
  </si>
  <si>
    <t>2.1.8.11.</t>
  </si>
  <si>
    <t>Наличие в муниципалитете системы работы по формированию/развитию профессиональных компетенций управленческих команд образовательных организаций</t>
  </si>
  <si>
    <t>2.1.8.12.</t>
  </si>
  <si>
    <t>Наличие ИОМ руководителей ОО в МСО</t>
  </si>
  <si>
    <t>2.1.8.13.</t>
  </si>
  <si>
    <t>Наличие форм сетевого взаимодействия (сотрудничества) между управленческими командами МСО (муниципальные, межмуниципальные)</t>
  </si>
  <si>
    <t>2.1.8.14.</t>
  </si>
  <si>
    <t>Наличие мер в МСО, направленных на качественную (по полноте, эффективности) реализацию программ развития (антикризисных программ, школьных программ повышения КО)</t>
  </si>
  <si>
    <t>2.2.0.0.</t>
  </si>
  <si>
    <t>Направление 2.2.Система обеспечения профессионального развития педагогических работников</t>
  </si>
  <si>
    <t>2.2.1.0.</t>
  </si>
  <si>
    <t>по учету педагогов образовательных организаций, повысивших уровень профессиональных компетенций</t>
  </si>
  <si>
    <t>2.2.1.1.</t>
  </si>
  <si>
    <t>Доля педагогов, прошедших диагностику/самодиагностику профессиональных дефицитов, от общего количества педагогов</t>
  </si>
  <si>
    <t>- число педагогов, прошедших диагностику/самодиагностику профессиональных дефицитов</t>
  </si>
  <si>
    <t>2.2.1.2.</t>
  </si>
  <si>
    <t>Доля педагогов, у которых выявлены дефициты в предметной области</t>
  </si>
  <si>
    <t>- число педагогов, у которых выявлены дефициты в предметной области</t>
  </si>
  <si>
    <t>2.2.1.3.</t>
  </si>
  <si>
    <t>Доля педагогов, у которых выявлены дефициты в методической компетенции</t>
  </si>
  <si>
    <t>- число педагогов, у которых выявлены дефициты в методической компетенции</t>
  </si>
  <si>
    <t>2.2.1.4.</t>
  </si>
  <si>
    <t>Доля педагогов, у которых выявлены дефициты в области формирования читательской грамотности</t>
  </si>
  <si>
    <t>- число педагогов, у которых выявлены дефициты в области формирования читательской грамотности</t>
  </si>
  <si>
    <t>2.2.1.5.</t>
  </si>
  <si>
    <t>Доля педагогов, у которых выявлены дефициты в области формирования математической грамотности</t>
  </si>
  <si>
    <t>- число педагогов, у которых выявлены дефициты в области формирования математической грамотности</t>
  </si>
  <si>
    <t>2.2.1.6.</t>
  </si>
  <si>
    <t>Доля педагогов, у которых выявлены дефициты в области формирования естественнонаучной грамотности</t>
  </si>
  <si>
    <t>- число педагогов, у которых выявлены дефициты в области формирования естественнонаучной грамотности</t>
  </si>
  <si>
    <t>2.2.1.7.</t>
  </si>
  <si>
    <t>Доля педагогов, у которых выявлены дефициты в области формирования цифровой грамотности</t>
  </si>
  <si>
    <t>- число педагогов, у которых выявлены дефициты в области формирования цифровой грамотности</t>
  </si>
  <si>
    <t>2.2.1.8.</t>
  </si>
  <si>
    <t>Доля педагогов, у которых выявлены проф. дефициты на основе входной диагностики в программы ДПО (ЦНППМ в программах ПК), методической работы в ОО</t>
  </si>
  <si>
    <t>- число педагогов, у которых выявлены проф. дефициты на основе входной диагностики в программы ДПО (ЦНППМ в программах ПК), методической работы в ОО</t>
  </si>
  <si>
    <t>2.2.1.9.</t>
  </si>
  <si>
    <t>Доля педагогов, прошедших диагностику профессиональных дефицитов в рамках процедуры корпоративного заказа</t>
  </si>
  <si>
    <t>- число педагогов, прошедших диагностику профессиональных дефицитов в рамках процедуры корпоративного заказа</t>
  </si>
  <si>
    <t>2.2.2.0.</t>
  </si>
  <si>
    <t>по повышению профессионального мастерства педагогических работников</t>
  </si>
  <si>
    <t>2.2.2.1.</t>
  </si>
  <si>
    <t>Доля педагогических работников в общей численности педагогических работников муниципалитета для которых составлены ИОМ на основе выявления профессиональных дефицитов и актуализации перспективных задач их профессиональной деятельности</t>
  </si>
  <si>
    <t>- число педагогических работников муниципалитета для которых составлены ИОМ на основе выявления профессиональных дефицитов и актуализации перспективных задач их профессиональной деятельности</t>
  </si>
  <si>
    <t>2.2.2.2.</t>
  </si>
  <si>
    <t>Доля педагогических работников общеобразовательных организаций муниципалитета, прошедших повышение квалификации в ЦНППМ</t>
  </si>
  <si>
    <t>- число педагогических работников общеобразовательных организаций муниципалитета, прошедших повышение квалификации в ЦНППМ</t>
  </si>
  <si>
    <t>2.2.2.3.</t>
  </si>
  <si>
    <t>Доля педагогических работников в общей численности педагогических работников муниципалитета, принявших участие в цикле мероприятий ПрофСреда</t>
  </si>
  <si>
    <t>- число педагогических работников муниципалитета, принявших участие в цикле мероприятий ПрофСреда</t>
  </si>
  <si>
    <t>2.2.2.4.</t>
  </si>
  <si>
    <t>Количество супервизоров / тьюторов на 100 чел. педагогических работников муниципалитета</t>
  </si>
  <si>
    <t>- число  супервизоров / тьюторов муниципалитета</t>
  </si>
  <si>
    <t>2.2.3.0.</t>
  </si>
  <si>
    <t>по осуществлению методической поддержки молодых педагогов/по реализации системы наставничества</t>
  </si>
  <si>
    <t>2.2.3.1.</t>
  </si>
  <si>
    <t>Доля педагогических работников в возрасте до 35 лет в общей численности педагогических работников муниципалитета</t>
  </si>
  <si>
    <t>- число педагогических работников в возрасте до 35 лет</t>
  </si>
  <si>
    <t>2.2.3.2.</t>
  </si>
  <si>
    <t>Доля педагогических работников в возрасте до 35 лет от общей численности педагогических работников данной возрастной категории муниципалитета, участвующих в мероприятиях календаря для данной категории работников (МППИ, круглогодичные школы для молодых педагогов и т.п.)</t>
  </si>
  <si>
    <t>- число педагогических работников муниципалитета в возрасте до 35 лет, участвующих в мероприятиях календаря для данной категории работников (МППИ, круглогодичные школы для молодых педагогов и т.п.)</t>
  </si>
  <si>
    <t>2.2.3.3.</t>
  </si>
  <si>
    <t>Доля педагогических работников в возрасте до 35 лет в первые три года работы от общей численности педагогических работников данной возрастной категории муниципалитета, принявших участие в Краевом конкурсе поддержки реализации проектов молодых педагогов</t>
  </si>
  <si>
    <t>- число педагогических работников муниципалитета в возрасте до 35 лет в первые три года работы, принявших участие  в Краевом конкурсе поддержки реализации проектов молодых педагогов</t>
  </si>
  <si>
    <t>2.2.3.4.</t>
  </si>
  <si>
    <t>Доля ОО, реализующих целевую модель наставничества педагогических работников в общей численности ОО муниципалитета</t>
  </si>
  <si>
    <t>- число ОО, реализующих целевую модель наставничества педагогических работников</t>
  </si>
  <si>
    <t>2.2.3.5.</t>
  </si>
  <si>
    <t>Доля педагогов, участвующих в программах наставничества, от общего числа педагогов</t>
  </si>
  <si>
    <t>- число педагогов, участвующих в программах наставничества, от общего числа педагогов</t>
  </si>
  <si>
    <t>2.2.4.0.</t>
  </si>
  <si>
    <t>по реализации сетевого взаимодействия педагогов (методических объединений, профессиональных сообществ педагогов) на муниципальном уровне</t>
  </si>
  <si>
    <t>2.2.4.1.</t>
  </si>
  <si>
    <t>Доля педагогов, участвующих в работе СМО в общей численности педагогов муниципалитета</t>
  </si>
  <si>
    <t>- число педагогов, участвующих в работе СМО</t>
  </si>
  <si>
    <t>2.2.4.2.</t>
  </si>
  <si>
    <t>Доля педагогов, участвующих в работе ГМО (РМО) получивших адресную помощь</t>
  </si>
  <si>
    <t>- число педагогов, участвующих в работе ГМО (РМО), получивших адресную помощь</t>
  </si>
  <si>
    <t>2.2.4.3.</t>
  </si>
  <si>
    <t>Доля педагогов в общей численности педагогов муниципалитета, включенных в сетевые формы взаимодействия</t>
  </si>
  <si>
    <t>- число педагогов муниципалитета, включенных в сетевые формы взаимодействия</t>
  </si>
  <si>
    <t>2.2.5.0.</t>
  </si>
  <si>
    <t>по выявлению кадровых потребностей в образовательных организациях муниципалитета</t>
  </si>
  <si>
    <t>2.2.5.1.</t>
  </si>
  <si>
    <t>Доля педагогических работников, имеющих образование, соответствующее профилю преподаваемого учебного предмета</t>
  </si>
  <si>
    <t>- число педагогических работников, имеющих образование, соответствующее профилю преподаваемого учебного предмета</t>
  </si>
  <si>
    <t>2.2.5.2.</t>
  </si>
  <si>
    <t>Доля педагогов, достигших пенсионного возраста от общего количества педагогов</t>
  </si>
  <si>
    <t>- число педагогов, достигших пенсионного возраста от общего количества педагогов</t>
  </si>
  <si>
    <t>2.2.5.3.</t>
  </si>
  <si>
    <t>Наличие перечня вакансий на уровне МО</t>
  </si>
  <si>
    <t>2.3.0.0.</t>
  </si>
  <si>
    <t>2.3.1.0.</t>
  </si>
  <si>
    <t>по развитию социальных институтов воспитания</t>
  </si>
  <si>
    <t>2.3.1.1.</t>
  </si>
  <si>
    <t>Количество школ муниципалитета, разработавших проекты РПВ в муниципалитете (на момент проведения муниципального мониторинга)</t>
  </si>
  <si>
    <t>2.3.1.2.</t>
  </si>
  <si>
    <t>Количество школ муниципалитета, утвердивших РПВ (для заполнения муниципального мониторинга после 1.09)</t>
  </si>
  <si>
    <t>2.3.1.3.</t>
  </si>
  <si>
    <t>Количество школ муниципалитета, проведших экспертизу РПВ (для заполнения муниципального мониторинга после 1.09)</t>
  </si>
  <si>
    <t>2.3.2.0.</t>
  </si>
  <si>
    <t>по обновлению воспитательного процесса с учетом современных достижений науки и на основе отечественных традиций (гражданское воспитание, патриотическое воспитание и формирование российской идентичности, духовное и нравственное воспитание детей на основе российских традиционных ценностей и т.д.)</t>
  </si>
  <si>
    <t>2.3.2.1.</t>
  </si>
  <si>
    <t>Доля образовательных организаций, реализующих  мероприятия по гражданскому образованию</t>
  </si>
  <si>
    <t>- число образовательных организаций, реализующих  мероприятия по гражданскому образованию</t>
  </si>
  <si>
    <t>2.3.2.2.</t>
  </si>
  <si>
    <t>Наличие примеров мероприятий по гражданскому воспитанию, реализуемых школами или муниципалитетом</t>
  </si>
  <si>
    <t>http://evenkia-school.ru/sistema-organizaczii-vospitaniya-i-soczializaczii-obuchayushhihsya/</t>
  </si>
  <si>
    <t>Массовые мероприятия дополнительного образования детей 2021 год, стр. 1,2,3,4</t>
  </si>
  <si>
    <t>2.3.2.3.</t>
  </si>
  <si>
    <t>Доля образовательных организаций, реализующих мероприятиям по патриотическому воспитанию</t>
  </si>
  <si>
    <t>- число образовательных организаций, реализующих мероприятиям по патриотическому воспитанию</t>
  </si>
  <si>
    <t>2.3.2.4.</t>
  </si>
  <si>
    <t>Наличие примеров мероприятий по патриотическому воспитанию, реализуемых школами или муниципалитетом</t>
  </si>
  <si>
    <t>Массовые мероприятия дополнительного образования детей 2021 год, стр. 1,2</t>
  </si>
  <si>
    <t>2.3.2.5.</t>
  </si>
  <si>
    <t>Доля образовательных организаций, реализующих мероприятия по духовно-нравственному воспитанию</t>
  </si>
  <si>
    <t>- число образовательных организаций, реализующих мероприятия по духовно-нравственному воспитанию</t>
  </si>
  <si>
    <t>2.3.2.6.</t>
  </si>
  <si>
    <t>Наличие примеров мероприятий по духовно-нравственному воспитанию, реализуемых школами или муниципалитетом</t>
  </si>
  <si>
    <t>http://baykschool.net/images/files/rvp/metodica/progr_patriot.docx</t>
  </si>
  <si>
    <t xml:space="preserve">Программа воспитательной работы МБОУ БСШ
на 2020-2024 гг.
«Воспитание гражданина и патриота своей страны»
</t>
  </si>
  <si>
    <t>2.3.2.7.</t>
  </si>
  <si>
    <t>Доля образовательных организаций, реализующих мероприятия по трудовому воспитанию</t>
  </si>
  <si>
    <t>- число образовательных организаций, реализующих мероприятия по трудовому воспитанию</t>
  </si>
  <si>
    <t>2.3.2.8.</t>
  </si>
  <si>
    <t>Наличие примеров мероприятий по трудовому воспитанию, реализуемых школами или муниципалитетом</t>
  </si>
  <si>
    <t>http://evenkia-school.ru/spasibo-trudovo/</t>
  </si>
  <si>
    <t>Новость "Спасибо "Трудово!", стр.1</t>
  </si>
  <si>
    <t>2.3.2.9.</t>
  </si>
  <si>
    <t>Доля образовательных организаций, реализующих мероприятия по экологическому воспитанию</t>
  </si>
  <si>
    <t>- число образовательных организаций, реализующих мероприятия по экологическому воспитанию</t>
  </si>
  <si>
    <t>2.3.2.10.</t>
  </si>
  <si>
    <t>Наличие примеров мероприятий по экологическому воспитанию, реализуемых школами или муниципалитетом</t>
  </si>
  <si>
    <t>Массовые мероприятия дополнительного образования детей 2021 год, стр. 2</t>
  </si>
  <si>
    <t>2.3.3.0.</t>
  </si>
  <si>
    <t>по развитию добровольчества (волонтерства)</t>
  </si>
  <si>
    <t>2.3.3.1.</t>
  </si>
  <si>
    <t>Доля образовательных организаций, имеющих добровольческие (волонтерские) объединения в общем количестве ОО муниципалитета</t>
  </si>
  <si>
    <t>- количество образовательных организаций, имеющих добровольческие (волонтерские) объединения</t>
  </si>
  <si>
    <t>2.3.3.2.</t>
  </si>
  <si>
    <t>Доля школьников, участвующих в деятельности добровольческих (волонтерских) объединений по направлениям</t>
  </si>
  <si>
    <t>- количество школьников, участвующих в деятельности добровольческих (волонтерских) объединений по направлениям</t>
  </si>
  <si>
    <t>2.3.4.0.</t>
  </si>
  <si>
    <t>по развитию детских общественных объединений (РДШ, Юнармия, ЮИД и т.д.)</t>
  </si>
  <si>
    <t>2.3.4.1.</t>
  </si>
  <si>
    <t>Количество детских общественных объединений на муниципальном уровне, включая органы ученического самоуправления</t>
  </si>
  <si>
    <t>2.3.4.2.</t>
  </si>
  <si>
    <t>Количество обучающихся, вовлеченных в деятельность детских общественных объединений (РДШ, ЮИД, Юнармия и другие)</t>
  </si>
  <si>
    <t>2.3.5.0.</t>
  </si>
  <si>
    <t>по профилактике безнадзорности и правонарушений несовершеннолетних обучающихся</t>
  </si>
  <si>
    <t>2.3.5.1.</t>
  </si>
  <si>
    <t>Количество несовершеннолетних, состоящих на всех видах учета (КДН, ОПДН, внутришкольный)</t>
  </si>
  <si>
    <t>2.3.5.2.</t>
  </si>
  <si>
    <t>Количество несовершеннолетних, состоящих на всех видах учета, совершивших правонарушения в период реализации комплексной индивидуальной программы реабилитации (КИПР), в том числе в каникулярное время</t>
  </si>
  <si>
    <t>2.3.5.3.</t>
  </si>
  <si>
    <t>Количество несовершеннолетних, повторно попавших на учет (все виды учета)</t>
  </si>
  <si>
    <t>2.3.5.4.</t>
  </si>
  <si>
    <t>Количество обучающихся, систематически (более 30%), пропускающих занятия без уважительной причины</t>
  </si>
  <si>
    <t>2.3.5.5.</t>
  </si>
  <si>
    <t>Доля несовершеннолетних, состоящих на (всех видах учетах) учета, охваченных дополнительным образованием</t>
  </si>
  <si>
    <t>- число несовершеннолетних, состоящих на (всех видах учетах) учета, охваченных дополнительным образованием</t>
  </si>
  <si>
    <t>2.3.5.6.</t>
  </si>
  <si>
    <t>Доля несовершеннолетних, охваченных дополнительным образованием</t>
  </si>
  <si>
    <t>- число несовершеннолетних, охваченных дополнительным образованием</t>
  </si>
  <si>
    <t>2.3.6.0.</t>
  </si>
  <si>
    <t>по учету обучающихся, для которых русский язык не является родным</t>
  </si>
  <si>
    <t>2.3.6.1.</t>
  </si>
  <si>
    <t>Количество обучающихся с неродным русским языком</t>
  </si>
  <si>
    <t>2.3.6.2.</t>
  </si>
  <si>
    <t>Количество обучающихся с неродным русским языком, охваченных мероприятиями по социальной и культурной адаптации</t>
  </si>
  <si>
    <t>2.3.7.0.</t>
  </si>
  <si>
    <t>по эффективности деятельности педагогических работников по классному руководству</t>
  </si>
  <si>
    <t>2.3.7.1.</t>
  </si>
  <si>
    <t>Наличие МО руководителей ШМО классных руководителей на муниципальном уровне</t>
  </si>
  <si>
    <t>2.3.7.2.</t>
  </si>
  <si>
    <t>Наличие муниципальных МО (школ и т.п.) заместителей директоров по воспитательной работе</t>
  </si>
  <si>
    <t>П Р И К А З  №  104 от «04» июня 2021г.  Об утверждении Положения о совете заместителей директоров общеобразовательных учреждений по воспитательной работе и руководителей учреждений дополнительного образования детей Эвенкийского муниципального района стр.2,3</t>
  </si>
  <si>
    <t>2.3.8.0.</t>
  </si>
  <si>
    <t>по учету несовершеннолетних обучающихся, охваченных различными формами деятельности в период каникулярного отдыха</t>
  </si>
  <si>
    <t>2.3.8.1.</t>
  </si>
  <si>
    <t>Доля обучающихся, вовлеченных в различные формы деятельности в каникулярный период (в разрезе распределения по школам)</t>
  </si>
  <si>
    <t>- число обучающихся 1-10-х классов, вовлеченных в различные формы деятельности в каникулярный (летний) период</t>
  </si>
  <si>
    <t>2.4.0.0.</t>
  </si>
  <si>
    <t>Направление 2.4. Система мониторинга качества дошкольного образования</t>
  </si>
  <si>
    <t>2.4.1.0.</t>
  </si>
  <si>
    <t>по качеству образовательных программ дошкольного образования</t>
  </si>
  <si>
    <t>2.4.1.1.</t>
  </si>
  <si>
    <t>Доля ДОО, от общего числа ДОО муниципалитета, ООП/ОП ДОО которых прошли экспертизу на муниципальном/ региональном уровнях</t>
  </si>
  <si>
    <t>- число ДОО, ООП/ОП которых прошли экспертизу на муниципальном и/или региональном уровнях</t>
  </si>
  <si>
    <t>2.4.2.0.</t>
  </si>
  <si>
    <t>по качеству содержания образовательной деятельности в ДОО (социально-коммуникативное развитие, познавательное развитие, речевое развитие, художественно-эстетическое развитие, физическое развитие)</t>
  </si>
  <si>
    <t>2.4.2.1.</t>
  </si>
  <si>
    <t>Доля ДОО, от общего числа ДОО муниципалитета, проводящих мониторинг в рамках ВСОКО</t>
  </si>
  <si>
    <t>- число ДОО, проводящих мониторинг в рамках ВСОКО</t>
  </si>
  <si>
    <t>2.4.2.2.</t>
  </si>
  <si>
    <t>Доля ДОО, от общего числа ДОО муниципалитета, включенных в различные формы методической работы  по повышению качества содержания образовательной деятельности в ДОО муниципалитета</t>
  </si>
  <si>
    <t>- число ДОО, включенных в различные формы методической работы  по повышению качества содержания образовательной деятельности в ДОО муниципалитета</t>
  </si>
  <si>
    <t>2.4.3.0.</t>
  </si>
  <si>
    <t>по качеству образовательных условий в дошкольных образовательных организациях (кадровые условия, развивающая предметно-пространственная среда, психолого-педагогические условия)</t>
  </si>
  <si>
    <t>2.4.3.1.</t>
  </si>
  <si>
    <t>Доля ДОО, от общего числа ДОО муниципалите- та, участвующих в муниципальном  мониторинге оценки качества образовательных условий (кад- ры, РППС, психолого-педагогические условия)</t>
  </si>
  <si>
    <t>- число ДОО, участвующих в муниципальном  мониторинге оценки качества образовательных условий (кадры, РППС, психолого-педагогические условия)</t>
  </si>
  <si>
    <t>2.4.3.2.</t>
  </si>
  <si>
    <t>Доля вакансий в системе ДО к общему количеству педагогических работников муниципалитета</t>
  </si>
  <si>
    <t>- число вакансий в системе ДО муниципалитета</t>
  </si>
  <si>
    <t>2.4.3.3.</t>
  </si>
  <si>
    <t>Доля педагогических работников, имеющих соответствующий образовательный ценз, к общему числу педагогических работников муниципалитета</t>
  </si>
  <si>
    <t>- число педагогических работников, имеющих образование не ниже среднего профессионального по направлению «Образование и педагогика»,  либо не ниже среднего непедагогического с последующей профессиональной переподготовкой по профилю педагогической деятельности</t>
  </si>
  <si>
    <t>2.4.3.4.</t>
  </si>
  <si>
    <t>Доля педагогических работников, получивших дополнительное профессиональное образование за последние 3 года, к общему числу педагогических работников муниципалитета</t>
  </si>
  <si>
    <t>- число педагогических работников ДО муниципалитета, получивших дополнительное профессиональное образование за последние 3 года</t>
  </si>
  <si>
    <t>2.4.3.5.</t>
  </si>
  <si>
    <t>Доля ДОО, от общего числа ДОО муниципалитета, создавших содержательно-насыщенную, вариативную и полифункциональную РППС для освоения всех образовательных областей с учетом потребностей, возможностей, интересов и инициативы воспитанников как в групповых помещениях, так и вне их</t>
  </si>
  <si>
    <t>- число ДОО, создавших содержательно-насыщенную, вариативную и полифункциональную РППС для освоения всех образовательных областей с учетом потребностей, возможностей, интересов и инициативы воспитанников как в групповых помещениях, так и вне их</t>
  </si>
  <si>
    <t>2.4.3.6.</t>
  </si>
  <si>
    <t>Доля ДОО, от общего числа ДОО муниципалитета, предусматривающих создание РППС групповых помещений в соответствии с принципом трансформируемости и с учетом образовательной ситуации, в том числе с учетом меняющихся интересов и возможностей детей</t>
  </si>
  <si>
    <t>- число ДОО, предусматривающих создание РППС групповых помещений в соответствии с принципом трансформируемости и с учетом образовательной ситуации, в том числе с учетом меняющихся интересов и возможностей детей</t>
  </si>
  <si>
    <t>2.4.3.7.</t>
  </si>
  <si>
    <t>Доля ДОО, от общего числа ДОО муниципалитета, имеющих в групповых помещениях пространства для отдыха и уединения детей в течение дня</t>
  </si>
  <si>
    <t>- число ДОО, имеющих в групповых помещениях пространства для отдыха и уединения детей в течение дня</t>
  </si>
  <si>
    <t>2.4.3.8.</t>
  </si>
  <si>
    <t>Доля ДОО, от общего числа ДОО муниципалитета, в которых обеспечено структурирование образовательного процесса (гибкий распорядок дня, соблюдение баланса между различными видами деятельности детей, выделено время для свободной игры детей и выбора деятельности по интересам, предусмотрена системная поддержка инициативы детей)</t>
  </si>
  <si>
    <t>- число ДОО, в которых обеспечено структурирование образовательного процесса (гибкий распорядок дня, соблюдение баланса между различными видами деятельности детей, выделено время для свободной игры детей и выбора деятельности по интересам, предусмотрена системная поддержка инициативы детей)</t>
  </si>
  <si>
    <t>2.4.3.9.</t>
  </si>
  <si>
    <t>Доля ДОО, от общего числа ДОО муниципалитета, в ООП которых отражены возрастные характеристики развития воспитанников, личностно-развивающий и гуманистический характер взаимодействия взрослых и детей; предусмотрена регулярная педагогическая работа, нацеленная на изучение развития воспитанников по всем образовательным областям, выявление индивидуальных особенностей каждого ребенка, его потребностей, возможностей, динамики развития</t>
  </si>
  <si>
    <t>- число ДОО, в ООП которых отражены возрастные характеристики развития воспитанников, личностно-развивающий и гуманистический характер взаимодействия взрослых и детей; предусмотрена регулярная педагогическая работа, нацеленная на изучение развития воспитанников по всем образовательным областям, выявление индивидуальных особенностей каждого ребенка, его потребностей, возможностей, динамики развития</t>
  </si>
  <si>
    <t>2.4.3.10.</t>
  </si>
  <si>
    <t>Доля ДОО, разработавших и утвердивших модель инклюзивного образования на уровне ДОО,  в общем количестве ДОО</t>
  </si>
  <si>
    <t>- число ДОО, разработавших и утвердивших модель инклюзивного образования на уровне ДОО</t>
  </si>
  <si>
    <t>2.4.3.11.</t>
  </si>
  <si>
    <t>Доля ДОО, создавших условия для получения дошкольного образования детьми с ОВЗ и (или) инвалидностью, от общего числа ДОО муниципалитета, имеющих детей с ОВЗ и (или) инвалидностью</t>
  </si>
  <si>
    <t>- число ДОО, создавших условия для получения дошкольного образования детьми с ОВЗ и (или) инвалидностью, от общего числа ДОО муниципалитета, имеющих детей с ОВЗ и (или) инвалидностью</t>
  </si>
  <si>
    <t>2.4.3.12.</t>
  </si>
  <si>
    <t>Доля педагогических работников, сопровождающих детей с ОВЗ и (или) инвалидностью и имеющих соответствующее образование и (или) курсовую подготовку для работы с детьми с ОВЗ и (или) инвалидностью, в общем числе педагогических работников муниципалитета, сопровождающих детей с ОВЗ и (или) инвалидностью</t>
  </si>
  <si>
    <t>- число педагогических работников, сопровождающих детей с ОВЗ и (или) инвалидностью и имеющих соответствующее образование и (или) курсовую подготовку для работы с детьми с ОВЗ и (или) инвалидностью</t>
  </si>
  <si>
    <t>2.4.3.13.</t>
  </si>
  <si>
    <t>Доля ДОО, имеющих детей с ОВЗ и (или) инвалидностью, разработавших и утвердивших АООП в соответствии с заключениями ТПМПК, от общего числа ДОО муниципалитета, имеющих детей с ОВЗ и (или) инвалидностью</t>
  </si>
  <si>
    <t>- число ДОО, имеющих детей с ОВЗ и (или) инвалидностью, разработавших и утвердивших АООП в соответствии с заключениями ТПМПК</t>
  </si>
  <si>
    <t>2.4.4.0.</t>
  </si>
  <si>
    <t>по взаимодействию с семьей (участие семьи в образовательной деятельности, удовлетворенность семьи образовательными услугами, индивидуальная поддержка развития детей в семье)</t>
  </si>
  <si>
    <t>2.4.4.1.</t>
  </si>
  <si>
    <t>Количество консультационных пунктов, созданных на базе ДОО субъекта с целью оказания родителям детей дошкольного возраста консультативную, методическую и психолого-педагогическую помощь по отношению к показателю нацпроекта «Образование»</t>
  </si>
  <si>
    <t>2.4.4.2.</t>
  </si>
  <si>
    <t>Количество семей муниципалитета, получающих образовательные услуги в ДОО</t>
  </si>
  <si>
    <t>2.4.4.3.</t>
  </si>
  <si>
    <t>Доля семей, удовлетворенных образовательными услугами, % в общем количестве семей муниципалитета, получающих образовательные услуги в ДОО</t>
  </si>
  <si>
    <t>- число семей, удовлетворенных образовательными услугами, получающих образовательные услуги в ДОО</t>
  </si>
  <si>
    <t>2.4.4.4.</t>
  </si>
  <si>
    <t>Доля ДОО, от общего числа ДОО муниципалите- та, проводящих мониторинг включения семей воспитанников в образовательную деятельность ДОО, в рамках ВСОКО</t>
  </si>
  <si>
    <t>- число ДОО, проводящих мониторинг включения семей воспитанников в образовательную деятельность ДОО, в рамках ВСОКО</t>
  </si>
  <si>
    <t>2.4.5.0.</t>
  </si>
  <si>
    <t>по обеспечению здоровья, безопасности и качеству услуг по присмотру и уходу</t>
  </si>
  <si>
    <t>2.4.5.1.</t>
  </si>
  <si>
    <t>Доля ДОО, от общего числа ДОО муниципалитета, в которых разработан комплекс организационно-профилактических мероприятий, обеспечивающих пожарную безопасность, охрану труда, технику безопасности, антитеррористическую безопасность</t>
  </si>
  <si>
    <t>- число ДОО, в которых разработан комплекс организационно-профилактических мероприятий, обеспечивающих пожарную безопасность, охрану труда, технику безопасности, антитеррористическую безопасность</t>
  </si>
  <si>
    <t>2.4.5.2.</t>
  </si>
  <si>
    <t>Доля ДОО, от общего числа ДОО муниципалитета, в которых разработан комплекс организационно-профилактических мероприятий, обеспечивающих сохранение здоровья воспитанников</t>
  </si>
  <si>
    <t>- число ДОО, в которых разработан комплекс организационно-профилактических мероприятий, обеспечивающих сохранение здоровья воспитанников</t>
  </si>
  <si>
    <t>2.4.5.3.</t>
  </si>
  <si>
    <t>Доля ДОО, от общего числа ДОО муниципалитета, в которых разработан комплекс организационно-профилактических мероприятий, обеспечивающих качество организации присмотра и ухода</t>
  </si>
  <si>
    <t>- число ДОО, в которых разработан комплекс организационно-профилактических мероприятий, обеспечивающих качество организации присмотра и ухода</t>
  </si>
  <si>
    <t>2.4.6.0.</t>
  </si>
  <si>
    <t>по повышению качества управления в ДОО</t>
  </si>
  <si>
    <t>2.4.6.1.</t>
  </si>
  <si>
    <t>Доля ДОО,  разработавших и утвердивших ВСОКО,от общего числа ДОО муниципалитета</t>
  </si>
  <si>
    <t>- число ДОО, разработавших и утвердивших ВСОКО</t>
  </si>
  <si>
    <t>2.4.6.2.</t>
  </si>
  <si>
    <t>Доля ДОО,  проводящих мониторинг в рамках ВСОКО, от общего числа ДОО муниципалитет</t>
  </si>
  <si>
    <t>2.4.6.3.</t>
  </si>
  <si>
    <t>Доля ДОО, осуществляющих анализ результатов мониторинга в рамках ВСОКО с выявлением факторов, влияющих на результаты мониторинга,от общего числа ДОО муниципалитета</t>
  </si>
  <si>
    <t>- число ДОО,  осуществляющих анализ результатов мониторинга в рамках ВСОКО с выявлением факторов, влияющих на результаты мониторинга</t>
  </si>
  <si>
    <t>2.4.6.4.</t>
  </si>
  <si>
    <t>Доля ДОО,  составляющих адресные рекомендации по результатам проведенного мониторинга в рамках ВСОКО, от общего числа ДОО муниципалитета</t>
  </si>
  <si>
    <t>- число ДОО,  составляющих адресные рекомендации по результатам проведенного мониторинга в рамках ВСОКО</t>
  </si>
  <si>
    <t>2.4.6.5.</t>
  </si>
  <si>
    <t>Доля ДОО,  сформировавших комплекс управленческих решений по итогам мониторинга и разработавших планы/дорожные карты/комплексы мер, мероприятий по повышению качества ДО в ДОО,от общего числа ДОО муниципалитета</t>
  </si>
  <si>
    <t>- число ДОО, сформировавших комплекс управленческих решений по итогам мониторинга и разработавших планы/дорожные карты/комплексы мер, мероприятий по   повышению качества ДО в ДОО</t>
  </si>
  <si>
    <t>2.4.6.6.</t>
  </si>
  <si>
    <t>Доля ДОО,  ежегодно предоставляющих отчет о результатах реализации планов/дорожных карт/комплексов мер, мероприятий по повышению качества ДО, от общего числа ДОО муниципалитета</t>
  </si>
  <si>
    <t>- число ДОО, ежегодно предоставляющих отчет о результатах реализации планов/дорожных карт/комплексов мер, мероприятий по повышению качества ДО</t>
  </si>
  <si>
    <t>2.4.6.7.</t>
  </si>
  <si>
    <t>Наличие в муниципалитете  рекомендаций по использованию успешных практик, разработанных с учетом анализа результатов мониторинга показателей</t>
  </si>
  <si>
    <t>2.4.6.8.</t>
  </si>
  <si>
    <t>Наличие в муниципалитете методических и иных материалов, разработанных с учетом анализа результатов мониторинга показателей</t>
  </si>
</sst>
</file>

<file path=xl/styles.xml><?xml version="1.0" encoding="utf-8"?>
<styleSheet xmlns="http://schemas.openxmlformats.org/spreadsheetml/2006/main">
  <numFmts count="2">
    <numFmt numFmtId="164" formatCode="0.0%"/>
    <numFmt numFmtId="165" formatCode="0.0"/>
  </numFmts>
  <fonts count="17">
    <font>
      <sz val="11"/>
      <color theme="1"/>
      <name val="Calibri"/>
      <family val="2"/>
      <charset val="204"/>
      <scheme val="minor"/>
    </font>
    <font>
      <sz val="12"/>
      <color theme="1"/>
      <name val="Calibri"/>
      <family val="2"/>
      <charset val="204"/>
      <scheme val="minor"/>
    </font>
    <font>
      <b/>
      <sz val="12"/>
      <color theme="1"/>
      <name val="Calibri"/>
      <family val="2"/>
      <charset val="204"/>
      <scheme val="minor"/>
    </font>
    <font>
      <sz val="12"/>
      <color theme="0"/>
      <name val="Calibri"/>
      <family val="2"/>
      <charset val="204"/>
      <scheme val="minor"/>
    </font>
    <font>
      <sz val="12"/>
      <name val="Calibri"/>
      <family val="2"/>
      <charset val="204"/>
      <scheme val="minor"/>
    </font>
    <font>
      <sz val="12"/>
      <color rgb="FFFF0000"/>
      <name val="Calibri"/>
      <family val="2"/>
      <charset val="204"/>
      <scheme val="minor"/>
    </font>
    <font>
      <b/>
      <sz val="12"/>
      <name val="Calibri"/>
      <family val="2"/>
      <charset val="204"/>
      <scheme val="minor"/>
    </font>
    <font>
      <sz val="11"/>
      <name val="Calibri"/>
      <family val="2"/>
      <charset val="204"/>
      <scheme val="minor"/>
    </font>
    <font>
      <sz val="11"/>
      <color theme="0"/>
      <name val="Calibri"/>
      <family val="2"/>
      <charset val="204"/>
      <scheme val="minor"/>
    </font>
    <font>
      <u/>
      <sz val="11"/>
      <color theme="10"/>
      <name val="Calibri"/>
      <family val="2"/>
      <charset val="204"/>
      <scheme val="minor"/>
    </font>
    <font>
      <b/>
      <sz val="18"/>
      <color theme="1"/>
      <name val="Calibri"/>
      <family val="2"/>
      <charset val="204"/>
      <scheme val="minor"/>
    </font>
    <font>
      <b/>
      <sz val="18"/>
      <color theme="0"/>
      <name val="Calibri"/>
      <family val="2"/>
      <charset val="204"/>
      <scheme val="minor"/>
    </font>
    <font>
      <sz val="18"/>
      <color theme="1"/>
      <name val="Calibri"/>
      <family val="2"/>
      <charset val="204"/>
      <scheme val="minor"/>
    </font>
    <font>
      <b/>
      <sz val="14"/>
      <color theme="0"/>
      <name val="Calibri"/>
      <family val="2"/>
      <charset val="204"/>
      <scheme val="minor"/>
    </font>
    <font>
      <u/>
      <sz val="12"/>
      <color theme="10"/>
      <name val="Calibri"/>
      <family val="2"/>
      <charset val="204"/>
      <scheme val="minor"/>
    </font>
    <font>
      <b/>
      <u/>
      <sz val="12"/>
      <color theme="10"/>
      <name val="Calibri"/>
      <family val="2"/>
      <charset val="204"/>
      <scheme val="minor"/>
    </font>
    <font>
      <sz val="10"/>
      <color theme="1"/>
      <name val="Calibri"/>
      <family val="2"/>
      <charset val="204"/>
      <scheme val="minor"/>
    </font>
  </fonts>
  <fills count="5">
    <fill>
      <patternFill patternType="none"/>
    </fill>
    <fill>
      <patternFill patternType="gray125"/>
    </fill>
    <fill>
      <patternFill patternType="solid">
        <fgColor theme="7" tint="-0.249977111117893"/>
        <bgColor indexed="64"/>
      </patternFill>
    </fill>
    <fill>
      <patternFill patternType="solid">
        <fgColor theme="7" tint="0.59999389629810485"/>
        <bgColor indexed="64"/>
      </patternFill>
    </fill>
    <fill>
      <patternFill patternType="solid">
        <fgColor rgb="FFF1EFF5"/>
        <bgColor indexed="64"/>
      </patternFill>
    </fill>
  </fills>
  <borders count="51">
    <border>
      <left/>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auto="1"/>
      </right>
      <top/>
      <bottom style="thin">
        <color indexed="64"/>
      </bottom>
      <diagonal/>
    </border>
    <border>
      <left style="medium">
        <color indexed="64"/>
      </left>
      <right style="thin">
        <color auto="1"/>
      </right>
      <top style="thin">
        <color indexed="64"/>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auto="1"/>
      </right>
      <top style="medium">
        <color indexed="64"/>
      </top>
      <bottom style="hair">
        <color indexed="64"/>
      </bottom>
      <diagonal/>
    </border>
    <border>
      <left style="medium">
        <color indexed="64"/>
      </left>
      <right/>
      <top style="hair">
        <color indexed="64"/>
      </top>
      <bottom style="medium">
        <color indexed="64"/>
      </bottom>
      <diagonal/>
    </border>
    <border>
      <left/>
      <right style="medium">
        <color auto="1"/>
      </right>
      <top style="hair">
        <color indexed="64"/>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medium">
        <color indexed="64"/>
      </left>
      <right style="hair">
        <color indexed="64"/>
      </right>
      <top/>
      <bottom style="medium">
        <color indexed="64"/>
      </bottom>
      <diagonal/>
    </border>
    <border>
      <left/>
      <right style="medium">
        <color auto="1"/>
      </right>
      <top/>
      <bottom style="thin">
        <color auto="1"/>
      </bottom>
      <diagonal/>
    </border>
    <border>
      <left/>
      <right style="medium">
        <color auto="1"/>
      </right>
      <top style="thin">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thin">
        <color indexed="64"/>
      </bottom>
      <diagonal/>
    </border>
    <border>
      <left/>
      <right/>
      <top/>
      <bottom style="hair">
        <color indexed="64"/>
      </bottom>
      <diagonal/>
    </border>
  </borders>
  <cellStyleXfs count="2">
    <xf numFmtId="0" fontId="0" fillId="0" borderId="0"/>
    <xf numFmtId="0" fontId="9" fillId="0" borderId="0" applyNumberFormat="0" applyFill="0" applyBorder="0" applyAlignment="0" applyProtection="0"/>
  </cellStyleXfs>
  <cellXfs count="319">
    <xf numFmtId="0" fontId="0" fillId="0" borderId="0" xfId="0"/>
    <xf numFmtId="49" fontId="1" fillId="0" borderId="0" xfId="0" applyNumberFormat="1" applyFont="1" applyAlignment="1" applyProtection="1">
      <alignment horizontal="left" vertical="top"/>
      <protection hidden="1"/>
    </xf>
    <xf numFmtId="0" fontId="1" fillId="0" borderId="0" xfId="0" applyFont="1" applyAlignment="1" applyProtection="1">
      <alignment horizontal="left" vertical="top"/>
      <protection hidden="1"/>
    </xf>
    <xf numFmtId="0" fontId="1" fillId="0" borderId="0" xfId="0" applyFont="1" applyAlignment="1" applyProtection="1">
      <alignment horizontal="center" vertical="top"/>
      <protection hidden="1"/>
    </xf>
    <xf numFmtId="0" fontId="1" fillId="0" borderId="0" xfId="0" applyFont="1" applyProtection="1">
      <protection hidden="1"/>
    </xf>
    <xf numFmtId="49" fontId="1" fillId="0" borderId="0" xfId="0" applyNumberFormat="1" applyFont="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49" fontId="1" fillId="0" borderId="9" xfId="0" applyNumberFormat="1" applyFont="1" applyBorder="1" applyAlignment="1" applyProtection="1">
      <alignment horizontal="left" vertical="top"/>
      <protection hidden="1"/>
    </xf>
    <xf numFmtId="49" fontId="1" fillId="0" borderId="0" xfId="0" applyNumberFormat="1" applyFont="1" applyAlignment="1" applyProtection="1">
      <alignment vertical="center"/>
      <protection hidden="1"/>
    </xf>
    <xf numFmtId="49" fontId="1" fillId="0" borderId="9" xfId="0" applyNumberFormat="1" applyFont="1" applyBorder="1" applyAlignment="1" applyProtection="1">
      <alignment horizontal="left" vertical="center"/>
      <protection hidden="1"/>
    </xf>
    <xf numFmtId="49" fontId="1" fillId="0" borderId="10" xfId="0" applyNumberFormat="1" applyFont="1" applyBorder="1" applyAlignment="1" applyProtection="1">
      <alignment horizontal="left" vertical="center"/>
      <protection hidden="1"/>
    </xf>
    <xf numFmtId="49" fontId="1" fillId="0" borderId="1" xfId="0" applyNumberFormat="1" applyFont="1" applyBorder="1" applyAlignment="1" applyProtection="1">
      <alignment horizontal="left" vertical="top"/>
      <protection hidden="1"/>
    </xf>
    <xf numFmtId="49" fontId="1" fillId="0" borderId="2" xfId="0" applyNumberFormat="1" applyFont="1" applyBorder="1" applyAlignment="1" applyProtection="1">
      <alignment horizontal="left" vertical="top"/>
      <protection hidden="1"/>
    </xf>
    <xf numFmtId="49" fontId="1" fillId="0" borderId="10" xfId="0" applyNumberFormat="1" applyFont="1" applyBorder="1" applyAlignment="1" applyProtection="1">
      <alignment horizontal="left" vertical="top"/>
      <protection hidden="1"/>
    </xf>
    <xf numFmtId="49" fontId="1" fillId="0" borderId="4" xfId="0" applyNumberFormat="1" applyFont="1" applyBorder="1" applyAlignment="1" applyProtection="1">
      <alignment horizontal="left" vertical="top"/>
      <protection hidden="1"/>
    </xf>
    <xf numFmtId="0" fontId="1" fillId="0" borderId="0" xfId="0" applyFont="1" applyBorder="1" applyAlignment="1" applyProtection="1">
      <alignment horizontal="left" vertical="center" wrapText="1"/>
      <protection hidden="1"/>
    </xf>
    <xf numFmtId="49" fontId="1" fillId="0" borderId="0" xfId="0" applyNumberFormat="1" applyFont="1" applyBorder="1" applyAlignment="1" applyProtection="1">
      <alignment horizontal="left" vertical="top"/>
      <protection hidden="1"/>
    </xf>
    <xf numFmtId="49" fontId="1" fillId="0" borderId="0" xfId="0" applyNumberFormat="1" applyFont="1" applyAlignment="1" applyProtection="1">
      <alignment vertical="center" wrapText="1"/>
      <protection hidden="1"/>
    </xf>
    <xf numFmtId="49" fontId="3" fillId="0" borderId="2" xfId="0" applyNumberFormat="1" applyFont="1" applyBorder="1" applyAlignment="1" applyProtection="1">
      <alignment horizontal="left" vertical="center"/>
      <protection hidden="1"/>
    </xf>
    <xf numFmtId="0" fontId="3" fillId="0" borderId="0" xfId="0" applyFont="1" applyBorder="1" applyAlignment="1" applyProtection="1">
      <alignment horizontal="left" vertical="center" wrapText="1"/>
      <protection hidden="1"/>
    </xf>
    <xf numFmtId="0" fontId="3" fillId="0" borderId="0" xfId="0" applyNumberFormat="1" applyFont="1" applyAlignment="1" applyProtection="1">
      <alignment horizontal="left" vertical="center"/>
      <protection hidden="1"/>
    </xf>
    <xf numFmtId="49" fontId="1" fillId="0" borderId="11" xfId="0" applyNumberFormat="1" applyFont="1" applyBorder="1" applyAlignment="1" applyProtection="1">
      <alignment horizontal="left" vertical="top"/>
      <protection hidden="1"/>
    </xf>
    <xf numFmtId="49" fontId="1" fillId="0" borderId="15" xfId="0" applyNumberFormat="1" applyFont="1" applyBorder="1" applyAlignment="1" applyProtection="1">
      <alignment horizontal="left" vertical="top"/>
      <protection hidden="1"/>
    </xf>
    <xf numFmtId="49" fontId="1" fillId="0" borderId="16" xfId="0" applyNumberFormat="1" applyFont="1" applyBorder="1" applyAlignment="1" applyProtection="1">
      <alignment horizontal="left" vertical="center"/>
      <protection hidden="1"/>
    </xf>
    <xf numFmtId="49" fontId="1" fillId="0" borderId="12" xfId="0" applyNumberFormat="1" applyFont="1" applyBorder="1" applyAlignment="1" applyProtection="1">
      <alignment horizontal="left" vertical="top"/>
      <protection hidden="1"/>
    </xf>
    <xf numFmtId="0" fontId="1" fillId="0" borderId="17" xfId="0" applyNumberFormat="1" applyFont="1" applyBorder="1" applyAlignment="1" applyProtection="1">
      <alignment horizontal="center" vertical="center" wrapText="1"/>
      <protection hidden="1"/>
    </xf>
    <xf numFmtId="0" fontId="1" fillId="0" borderId="18" xfId="0" applyNumberFormat="1" applyFont="1" applyBorder="1" applyAlignment="1" applyProtection="1">
      <alignment horizontal="center" vertical="center" wrapText="1"/>
      <protection hidden="1"/>
    </xf>
    <xf numFmtId="0" fontId="5" fillId="0" borderId="0" xfId="0" applyFont="1" applyBorder="1" applyAlignment="1" applyProtection="1">
      <alignment horizontal="left" vertical="center" wrapText="1"/>
      <protection hidden="1"/>
    </xf>
    <xf numFmtId="0" fontId="5" fillId="0" borderId="0" xfId="0" applyNumberFormat="1" applyFont="1" applyAlignment="1" applyProtection="1">
      <alignment horizontal="left" vertical="center"/>
      <protection hidden="1"/>
    </xf>
    <xf numFmtId="49" fontId="5" fillId="0" borderId="10" xfId="0" applyNumberFormat="1" applyFont="1" applyBorder="1" applyAlignment="1" applyProtection="1">
      <alignment horizontal="left" vertical="top"/>
      <protection hidden="1"/>
    </xf>
    <xf numFmtId="49" fontId="5" fillId="0" borderId="2" xfId="0" applyNumberFormat="1" applyFont="1" applyBorder="1" applyAlignment="1" applyProtection="1">
      <alignment horizontal="left" vertical="top"/>
      <protection hidden="1"/>
    </xf>
    <xf numFmtId="0" fontId="1" fillId="0" borderId="25" xfId="0" applyFont="1" applyBorder="1" applyAlignment="1" applyProtection="1">
      <alignment horizontal="left" vertical="center" wrapText="1"/>
      <protection hidden="1"/>
    </xf>
    <xf numFmtId="0" fontId="1" fillId="0" borderId="26" xfId="0" applyFont="1" applyBorder="1" applyAlignment="1" applyProtection="1">
      <alignment horizontal="left" vertical="center" wrapText="1"/>
      <protection hidden="1"/>
    </xf>
    <xf numFmtId="0" fontId="1" fillId="0" borderId="28" xfId="0" applyNumberFormat="1" applyFont="1" applyBorder="1" applyAlignment="1" applyProtection="1">
      <alignment horizontal="center" vertical="center" wrapText="1"/>
      <protection hidden="1"/>
    </xf>
    <xf numFmtId="0" fontId="1" fillId="0" borderId="29" xfId="0" applyNumberFormat="1" applyFont="1" applyBorder="1" applyAlignment="1" applyProtection="1">
      <alignment horizontal="center" vertical="center" wrapText="1"/>
      <protection hidden="1"/>
    </xf>
    <xf numFmtId="49" fontId="3" fillId="0" borderId="0" xfId="0" applyNumberFormat="1" applyFont="1" applyBorder="1" applyAlignment="1" applyProtection="1">
      <alignment horizontal="left" vertical="center"/>
      <protection hidden="1"/>
    </xf>
    <xf numFmtId="49" fontId="1" fillId="0" borderId="6" xfId="0" applyNumberFormat="1" applyFont="1" applyBorder="1" applyAlignment="1" applyProtection="1">
      <alignment horizontal="left" vertical="top"/>
      <protection hidden="1"/>
    </xf>
    <xf numFmtId="49" fontId="1" fillId="0" borderId="5" xfId="0" applyNumberFormat="1" applyFont="1" applyBorder="1" applyAlignment="1" applyProtection="1">
      <alignment horizontal="left" vertical="top"/>
      <protection hidden="1"/>
    </xf>
    <xf numFmtId="49" fontId="1" fillId="0" borderId="14" xfId="0" applyNumberFormat="1" applyFont="1" applyBorder="1" applyAlignment="1" applyProtection="1">
      <alignment horizontal="left" vertical="top"/>
      <protection hidden="1"/>
    </xf>
    <xf numFmtId="0" fontId="5" fillId="0" borderId="14" xfId="0" applyFont="1" applyBorder="1" applyAlignment="1" applyProtection="1">
      <alignment horizontal="left" vertical="center" wrapText="1"/>
      <protection hidden="1"/>
    </xf>
    <xf numFmtId="49" fontId="3" fillId="0" borderId="10" xfId="0" applyNumberFormat="1" applyFont="1" applyBorder="1" applyAlignment="1" applyProtection="1">
      <alignment horizontal="left" vertical="top"/>
      <protection hidden="1"/>
    </xf>
    <xf numFmtId="49" fontId="3" fillId="0" borderId="1" xfId="0" applyNumberFormat="1" applyFont="1" applyBorder="1" applyAlignment="1" applyProtection="1">
      <alignment horizontal="left" vertical="top"/>
      <protection hidden="1"/>
    </xf>
    <xf numFmtId="49" fontId="3" fillId="0" borderId="2" xfId="0" applyNumberFormat="1" applyFont="1" applyBorder="1" applyAlignment="1" applyProtection="1">
      <alignment horizontal="left" vertical="top"/>
      <protection hidden="1"/>
    </xf>
    <xf numFmtId="49" fontId="3" fillId="0" borderId="0" xfId="0" applyNumberFormat="1" applyFont="1" applyBorder="1" applyAlignment="1" applyProtection="1">
      <alignment horizontal="left" vertical="top"/>
      <protection hidden="1"/>
    </xf>
    <xf numFmtId="0" fontId="3" fillId="0" borderId="0" xfId="0" applyFont="1" applyAlignment="1" applyProtection="1">
      <alignment horizontal="left" vertical="top"/>
      <protection hidden="1"/>
    </xf>
    <xf numFmtId="0" fontId="3" fillId="0" borderId="0" xfId="0" applyFont="1" applyAlignment="1" applyProtection="1">
      <alignment horizontal="center" vertical="top"/>
      <protection hidden="1"/>
    </xf>
    <xf numFmtId="0" fontId="3" fillId="0" borderId="0" xfId="0" applyFont="1" applyProtection="1">
      <protection hidden="1"/>
    </xf>
    <xf numFmtId="0" fontId="1" fillId="0" borderId="25" xfId="0" applyFont="1" applyBorder="1" applyAlignment="1" applyProtection="1">
      <alignment horizontal="left" vertical="top"/>
      <protection hidden="1"/>
    </xf>
    <xf numFmtId="0" fontId="1" fillId="0" borderId="26" xfId="0" applyFont="1" applyBorder="1" applyAlignment="1" applyProtection="1">
      <alignment horizontal="left" vertical="top"/>
      <protection hidden="1"/>
    </xf>
    <xf numFmtId="49" fontId="3" fillId="0" borderId="9" xfId="0" applyNumberFormat="1" applyFont="1" applyBorder="1" applyAlignment="1" applyProtection="1">
      <alignment horizontal="left" vertical="top"/>
      <protection hidden="1"/>
    </xf>
    <xf numFmtId="0" fontId="3" fillId="0" borderId="1" xfId="0" applyFont="1" applyBorder="1" applyAlignment="1" applyProtection="1">
      <alignment horizontal="left"/>
      <protection hidden="1"/>
    </xf>
    <xf numFmtId="49" fontId="2" fillId="0" borderId="3" xfId="0" applyNumberFormat="1" applyFont="1" applyFill="1" applyBorder="1" applyAlignment="1" applyProtection="1">
      <alignment horizontal="center" vertical="center" wrapText="1"/>
      <protection hidden="1"/>
    </xf>
    <xf numFmtId="49" fontId="1" fillId="0" borderId="4" xfId="0" applyNumberFormat="1" applyFont="1" applyFill="1" applyBorder="1" applyAlignment="1" applyProtection="1">
      <alignment horizontal="left" vertical="top"/>
      <protection hidden="1"/>
    </xf>
    <xf numFmtId="0" fontId="3" fillId="0" borderId="2" xfId="0" applyFont="1" applyFill="1" applyBorder="1" applyProtection="1">
      <protection hidden="1"/>
    </xf>
    <xf numFmtId="49" fontId="3" fillId="0" borderId="13" xfId="0" applyNumberFormat="1" applyFont="1" applyBorder="1" applyAlignment="1" applyProtection="1">
      <alignment horizontal="left" vertical="center"/>
      <protection hidden="1"/>
    </xf>
    <xf numFmtId="0" fontId="3" fillId="0" borderId="0" xfId="0" applyFont="1" applyBorder="1" applyProtection="1">
      <protection hidden="1"/>
    </xf>
    <xf numFmtId="49" fontId="1" fillId="0" borderId="3" xfId="0" applyNumberFormat="1" applyFont="1" applyBorder="1" applyAlignment="1" applyProtection="1">
      <alignment horizontal="left" vertical="top"/>
      <protection hidden="1"/>
    </xf>
    <xf numFmtId="49" fontId="3" fillId="0" borderId="3" xfId="0" applyNumberFormat="1" applyFont="1" applyBorder="1" applyAlignment="1" applyProtection="1">
      <alignment horizontal="left" vertical="top"/>
      <protection hidden="1"/>
    </xf>
    <xf numFmtId="0" fontId="1" fillId="0" borderId="0" xfId="0" applyFont="1" applyAlignment="1" applyProtection="1">
      <alignment horizontal="left" vertical="top"/>
      <protection locked="0"/>
    </xf>
    <xf numFmtId="49" fontId="1" fillId="0" borderId="11" xfId="0" applyNumberFormat="1" applyFont="1" applyFill="1" applyBorder="1" applyAlignment="1" applyProtection="1">
      <alignment horizontal="left" vertical="top"/>
      <protection hidden="1"/>
    </xf>
    <xf numFmtId="0" fontId="3" fillId="0" borderId="0" xfId="0" applyFont="1" applyFill="1" applyBorder="1" applyProtection="1">
      <protection hidden="1"/>
    </xf>
    <xf numFmtId="0" fontId="3" fillId="0" borderId="0" xfId="0" applyFont="1" applyBorder="1" applyAlignment="1" applyProtection="1">
      <alignment horizontal="left"/>
      <protection hidden="1"/>
    </xf>
    <xf numFmtId="0" fontId="3" fillId="0" borderId="1" xfId="0" applyFont="1" applyBorder="1" applyAlignment="1" applyProtection="1">
      <alignment horizontal="left" vertical="center" wrapText="1"/>
      <protection hidden="1"/>
    </xf>
    <xf numFmtId="0" fontId="8" fillId="0" borderId="0" xfId="0" applyFont="1" applyAlignment="1" applyProtection="1">
      <alignment horizontal="left" vertical="top"/>
      <protection hidden="1"/>
    </xf>
    <xf numFmtId="0" fontId="3" fillId="0" borderId="1" xfId="0" applyFont="1" applyFill="1" applyBorder="1" applyAlignment="1" applyProtection="1">
      <alignment horizontal="left" vertical="center" wrapText="1"/>
      <protection hidden="1"/>
    </xf>
    <xf numFmtId="0" fontId="3" fillId="0" borderId="1" xfId="0" applyFont="1" applyFill="1" applyBorder="1" applyAlignment="1" applyProtection="1">
      <alignment horizontal="left"/>
      <protection hidden="1"/>
    </xf>
    <xf numFmtId="49" fontId="1" fillId="0" borderId="39" xfId="0" applyNumberFormat="1" applyFont="1" applyBorder="1" applyAlignment="1" applyProtection="1">
      <alignment horizontal="left" vertical="top"/>
      <protection hidden="1"/>
    </xf>
    <xf numFmtId="49" fontId="3" fillId="0" borderId="0" xfId="0" applyNumberFormat="1" applyFont="1" applyAlignment="1" applyProtection="1">
      <alignment horizontal="left" vertical="top"/>
      <protection hidden="1"/>
    </xf>
    <xf numFmtId="49" fontId="3" fillId="0" borderId="0" xfId="0" applyNumberFormat="1" applyFont="1" applyAlignment="1" applyProtection="1">
      <alignment horizontal="left" vertical="center"/>
      <protection hidden="1"/>
    </xf>
    <xf numFmtId="0" fontId="3" fillId="0" borderId="1" xfId="0" applyFont="1" applyBorder="1" applyProtection="1">
      <protection hidden="1"/>
    </xf>
    <xf numFmtId="0" fontId="3" fillId="0" borderId="14" xfId="0" applyFont="1" applyBorder="1" applyProtection="1">
      <protection hidden="1"/>
    </xf>
    <xf numFmtId="49" fontId="3" fillId="0" borderId="11" xfId="0" applyNumberFormat="1" applyFont="1" applyBorder="1" applyAlignment="1" applyProtection="1">
      <alignment horizontal="left" vertical="top"/>
      <protection hidden="1"/>
    </xf>
    <xf numFmtId="49" fontId="3" fillId="0" borderId="14" xfId="0" applyNumberFormat="1" applyFont="1" applyBorder="1" applyAlignment="1" applyProtection="1">
      <alignment horizontal="left" vertical="top"/>
      <protection hidden="1"/>
    </xf>
    <xf numFmtId="49" fontId="3" fillId="0" borderId="1" xfId="0" applyNumberFormat="1" applyFont="1" applyFill="1" applyBorder="1" applyAlignment="1" applyProtection="1">
      <alignment horizontal="left" vertical="top"/>
      <protection hidden="1"/>
    </xf>
    <xf numFmtId="49" fontId="3" fillId="0" borderId="0" xfId="0" applyNumberFormat="1" applyFont="1" applyFill="1" applyBorder="1" applyAlignment="1" applyProtection="1">
      <alignment horizontal="left" vertical="top"/>
      <protection hidden="1"/>
    </xf>
    <xf numFmtId="0" fontId="3" fillId="0" borderId="2" xfId="0" applyFont="1" applyBorder="1" applyAlignment="1" applyProtection="1">
      <alignment horizontal="left" vertical="center" wrapText="1"/>
      <protection hidden="1"/>
    </xf>
    <xf numFmtId="0" fontId="3" fillId="0" borderId="2" xfId="0" applyFont="1" applyBorder="1" applyProtection="1">
      <protection hidden="1"/>
    </xf>
    <xf numFmtId="0" fontId="4" fillId="0" borderId="0" xfId="0" applyFont="1" applyBorder="1" applyAlignment="1" applyProtection="1">
      <alignment vertical="center"/>
      <protection hidden="1"/>
    </xf>
    <xf numFmtId="0" fontId="2" fillId="0" borderId="41" xfId="0" applyNumberFormat="1" applyFont="1" applyBorder="1" applyAlignment="1" applyProtection="1">
      <alignment horizontal="center" vertical="center" wrapText="1"/>
      <protection locked="0" hidden="1"/>
    </xf>
    <xf numFmtId="0" fontId="1" fillId="0" borderId="0" xfId="0" applyFont="1" applyAlignment="1" applyProtection="1">
      <alignment horizontal="right" vertical="center"/>
      <protection hidden="1"/>
    </xf>
    <xf numFmtId="0" fontId="4" fillId="0" borderId="0" xfId="0" quotePrefix="1" applyFont="1" applyBorder="1" applyAlignment="1" applyProtection="1">
      <alignment vertical="center"/>
      <protection hidden="1"/>
    </xf>
    <xf numFmtId="0" fontId="4" fillId="0" borderId="0" xfId="0" quotePrefix="1" applyFont="1" applyBorder="1" applyAlignment="1" applyProtection="1">
      <alignment horizontal="right" vertical="center"/>
      <protection hidden="1"/>
    </xf>
    <xf numFmtId="49" fontId="10" fillId="0" borderId="0" xfId="0" applyNumberFormat="1" applyFont="1" applyAlignment="1" applyProtection="1">
      <alignment horizontal="left" vertical="top"/>
      <protection hidden="1"/>
    </xf>
    <xf numFmtId="49" fontId="11" fillId="0" borderId="0" xfId="0" applyNumberFormat="1" applyFont="1" applyAlignment="1" applyProtection="1">
      <alignment horizontal="left" vertical="top"/>
      <protection hidden="1"/>
    </xf>
    <xf numFmtId="0" fontId="10" fillId="0" borderId="0" xfId="0" applyFont="1" applyAlignment="1" applyProtection="1">
      <alignment horizontal="left" vertical="top"/>
      <protection hidden="1"/>
    </xf>
    <xf numFmtId="0" fontId="10" fillId="0" borderId="0" xfId="0" applyFont="1" applyAlignment="1" applyProtection="1">
      <alignment horizontal="center" vertical="top"/>
      <protection hidden="1"/>
    </xf>
    <xf numFmtId="0" fontId="10" fillId="0" borderId="0" xfId="0" applyFont="1" applyProtection="1">
      <protection hidden="1"/>
    </xf>
    <xf numFmtId="49" fontId="1" fillId="0" borderId="0" xfId="0" applyNumberFormat="1" applyFont="1" applyAlignment="1" applyProtection="1">
      <alignment horizontal="right" vertical="top" indent="1"/>
      <protection hidden="1"/>
    </xf>
    <xf numFmtId="0" fontId="10" fillId="0" borderId="0" xfId="0" applyNumberFormat="1" applyFont="1" applyAlignment="1" applyProtection="1">
      <alignment horizontal="left" vertical="center"/>
      <protection hidden="1"/>
    </xf>
    <xf numFmtId="0" fontId="12" fillId="0" borderId="0" xfId="0" applyFont="1" applyAlignment="1" applyProtection="1">
      <protection hidden="1"/>
    </xf>
    <xf numFmtId="164" fontId="2" fillId="0" borderId="5" xfId="0" applyNumberFormat="1" applyFont="1" applyBorder="1" applyAlignment="1" applyProtection="1">
      <alignment horizontal="center" vertical="center"/>
      <protection hidden="1"/>
    </xf>
    <xf numFmtId="0" fontId="1" fillId="0" borderId="0" xfId="0" applyFont="1" applyAlignment="1" applyProtection="1">
      <protection hidden="1"/>
    </xf>
    <xf numFmtId="164" fontId="2" fillId="0" borderId="6" xfId="0" applyNumberFormat="1" applyFont="1" applyBorder="1" applyAlignment="1" applyProtection="1">
      <alignment horizontal="center" vertical="center"/>
      <protection hidden="1"/>
    </xf>
    <xf numFmtId="0" fontId="10" fillId="0" borderId="0" xfId="0" applyNumberFormat="1" applyFont="1" applyAlignment="1" applyProtection="1">
      <alignment horizontal="left" vertical="top"/>
      <protection hidden="1"/>
    </xf>
    <xf numFmtId="0" fontId="3" fillId="0" borderId="2" xfId="0" applyFont="1" applyFill="1" applyBorder="1" applyAlignment="1" applyProtection="1">
      <alignment horizontal="left" vertical="center" wrapText="1"/>
      <protection hidden="1"/>
    </xf>
    <xf numFmtId="0" fontId="3" fillId="0" borderId="0" xfId="0" applyFont="1" applyFill="1" applyAlignment="1" applyProtection="1">
      <alignment horizontal="left" vertical="top"/>
      <protection hidden="1"/>
    </xf>
    <xf numFmtId="0" fontId="3" fillId="0" borderId="0" xfId="0" applyFont="1" applyFill="1" applyProtection="1">
      <protection hidden="1"/>
    </xf>
    <xf numFmtId="0" fontId="3" fillId="0" borderId="0" xfId="0" applyFont="1" applyFill="1" applyBorder="1" applyAlignment="1" applyProtection="1">
      <alignment horizontal="left" vertical="center" wrapText="1"/>
      <protection hidden="1"/>
    </xf>
    <xf numFmtId="49" fontId="2" fillId="0" borderId="4" xfId="0" applyNumberFormat="1" applyFont="1" applyFill="1" applyBorder="1" applyAlignment="1" applyProtection="1">
      <alignment horizontal="center" vertical="center" wrapText="1"/>
      <protection hidden="1"/>
    </xf>
    <xf numFmtId="49" fontId="2" fillId="0" borderId="11" xfId="0" applyNumberFormat="1" applyFont="1" applyFill="1" applyBorder="1" applyAlignment="1" applyProtection="1">
      <alignment horizontal="center" vertical="center"/>
      <protection hidden="1"/>
    </xf>
    <xf numFmtId="49" fontId="2" fillId="0" borderId="4" xfId="0" applyNumberFormat="1" applyFont="1" applyFill="1" applyBorder="1" applyAlignment="1" applyProtection="1">
      <alignment horizontal="center" vertical="center"/>
      <protection hidden="1"/>
    </xf>
    <xf numFmtId="0" fontId="3" fillId="0" borderId="13" xfId="0" applyFont="1" applyBorder="1" applyAlignment="1" applyProtection="1">
      <alignment horizontal="left" vertical="center" wrapText="1"/>
      <protection hidden="1"/>
    </xf>
    <xf numFmtId="49" fontId="2" fillId="0" borderId="11" xfId="0" applyNumberFormat="1" applyFont="1" applyFill="1" applyBorder="1" applyAlignment="1" applyProtection="1">
      <alignment horizontal="center" vertical="center" wrapText="1"/>
      <protection hidden="1"/>
    </xf>
    <xf numFmtId="0" fontId="3" fillId="0" borderId="0" xfId="0" applyNumberFormat="1" applyFont="1" applyBorder="1" applyAlignment="1" applyProtection="1">
      <alignment horizontal="center" vertical="center"/>
      <protection hidden="1"/>
    </xf>
    <xf numFmtId="0" fontId="3" fillId="0" borderId="48" xfId="0" applyNumberFormat="1" applyFont="1" applyBorder="1" applyAlignment="1" applyProtection="1">
      <alignment horizontal="center" vertical="center"/>
      <protection hidden="1"/>
    </xf>
    <xf numFmtId="0" fontId="4" fillId="0" borderId="4" xfId="0" applyFont="1" applyBorder="1" applyAlignment="1" applyProtection="1">
      <alignment vertical="center"/>
      <protection hidden="1"/>
    </xf>
    <xf numFmtId="0" fontId="4" fillId="0" borderId="2" xfId="0" applyFont="1" applyBorder="1" applyAlignment="1" applyProtection="1">
      <alignment vertical="center"/>
      <protection hidden="1"/>
    </xf>
    <xf numFmtId="0" fontId="1" fillId="0" borderId="3" xfId="0" applyFont="1" applyBorder="1" applyAlignment="1" applyProtection="1">
      <alignment horizontal="right" vertical="center"/>
      <protection hidden="1"/>
    </xf>
    <xf numFmtId="0" fontId="1" fillId="0" borderId="2" xfId="0" applyFont="1" applyBorder="1" applyAlignment="1" applyProtection="1">
      <alignment horizontal="right" vertical="center"/>
      <protection hidden="1"/>
    </xf>
    <xf numFmtId="0" fontId="4" fillId="0" borderId="3" xfId="0" quotePrefix="1" applyFont="1" applyBorder="1" applyAlignment="1" applyProtection="1">
      <alignment horizontal="right" vertical="center"/>
      <protection hidden="1"/>
    </xf>
    <xf numFmtId="0" fontId="3" fillId="0" borderId="50" xfId="0" applyNumberFormat="1" applyFont="1" applyBorder="1" applyAlignment="1" applyProtection="1">
      <alignment horizontal="center" vertical="center"/>
      <protection hidden="1"/>
    </xf>
    <xf numFmtId="0" fontId="1" fillId="0" borderId="4" xfId="0" applyFont="1" applyBorder="1" applyAlignment="1" applyProtection="1">
      <alignment horizontal="right" vertical="center"/>
      <protection hidden="1"/>
    </xf>
    <xf numFmtId="49" fontId="2" fillId="0" borderId="0" xfId="0" applyNumberFormat="1" applyFont="1" applyAlignment="1" applyProtection="1">
      <alignment horizontal="left" vertical="center"/>
      <protection hidden="1"/>
    </xf>
    <xf numFmtId="49" fontId="11" fillId="0" borderId="0" xfId="0" applyNumberFormat="1" applyFont="1" applyAlignment="1" applyProtection="1">
      <alignment horizontal="center" vertical="top"/>
      <protection hidden="1"/>
    </xf>
    <xf numFmtId="49" fontId="3" fillId="0" borderId="0" xfId="0" applyNumberFormat="1" applyFont="1" applyAlignment="1" applyProtection="1">
      <alignment horizontal="center" vertical="center"/>
      <protection hidden="1"/>
    </xf>
    <xf numFmtId="49" fontId="3" fillId="0" borderId="0" xfId="0" applyNumberFormat="1" applyFont="1" applyAlignment="1" applyProtection="1">
      <alignment horizontal="center" vertical="top"/>
      <protection hidden="1"/>
    </xf>
    <xf numFmtId="0" fontId="3" fillId="0" borderId="0" xfId="0" applyFont="1" applyAlignment="1" applyProtection="1">
      <alignment horizontal="center"/>
      <protection hidden="1"/>
    </xf>
    <xf numFmtId="0" fontId="1" fillId="0" borderId="2"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 fillId="0" borderId="2"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 fillId="0" borderId="3" xfId="0" applyFont="1" applyBorder="1" applyAlignment="1" applyProtection="1">
      <alignment vertical="center"/>
      <protection hidden="1"/>
    </xf>
    <xf numFmtId="0" fontId="1" fillId="0" borderId="13" xfId="0" applyFont="1" applyBorder="1" applyAlignment="1" applyProtection="1">
      <alignment vertical="center"/>
      <protection hidden="1"/>
    </xf>
    <xf numFmtId="0" fontId="10" fillId="0" borderId="0" xfId="0" applyFont="1" applyBorder="1" applyAlignment="1" applyProtection="1">
      <alignment horizontal="left" vertical="center"/>
      <protection hidden="1"/>
    </xf>
    <xf numFmtId="0" fontId="10" fillId="0" borderId="0" xfId="0" applyFont="1" applyBorder="1" applyAlignment="1" applyProtection="1">
      <alignment vertical="center"/>
      <protection hidden="1"/>
    </xf>
    <xf numFmtId="0" fontId="10" fillId="0" borderId="0" xfId="0" applyFont="1" applyBorder="1" applyAlignment="1" applyProtection="1">
      <alignment horizontal="center" vertical="center"/>
      <protection hidden="1"/>
    </xf>
    <xf numFmtId="0" fontId="2" fillId="3" borderId="45" xfId="0" applyFont="1" applyFill="1" applyBorder="1" applyAlignment="1" applyProtection="1">
      <alignment horizontal="center" vertical="center" wrapText="1"/>
      <protection hidden="1"/>
    </xf>
    <xf numFmtId="0" fontId="1" fillId="0" borderId="0" xfId="0" applyFont="1" applyBorder="1" applyAlignment="1" applyProtection="1">
      <alignment vertical="center" wrapText="1"/>
      <protection hidden="1"/>
    </xf>
    <xf numFmtId="0" fontId="1" fillId="0" borderId="0" xfId="0" applyFont="1" applyBorder="1" applyAlignment="1" applyProtection="1">
      <alignment horizontal="center" vertical="center"/>
      <protection hidden="1"/>
    </xf>
    <xf numFmtId="0" fontId="1" fillId="0" borderId="0" xfId="0" applyFont="1" applyBorder="1" applyAlignment="1" applyProtection="1">
      <alignment wrapText="1"/>
      <protection hidden="1"/>
    </xf>
    <xf numFmtId="49" fontId="3" fillId="0" borderId="13" xfId="0" applyNumberFormat="1" applyFont="1" applyBorder="1" applyAlignment="1" applyProtection="1">
      <alignment horizontal="left" vertical="top"/>
      <protection hidden="1"/>
    </xf>
    <xf numFmtId="49" fontId="1" fillId="0" borderId="13" xfId="0" applyNumberFormat="1" applyFont="1" applyBorder="1" applyAlignment="1" applyProtection="1">
      <alignment horizontal="left" vertical="top"/>
      <protection hidden="1"/>
    </xf>
    <xf numFmtId="49" fontId="1" fillId="0" borderId="36" xfId="0" applyNumberFormat="1" applyFont="1" applyBorder="1" applyAlignment="1" applyProtection="1">
      <alignment horizontal="left" vertical="top"/>
      <protection hidden="1"/>
    </xf>
    <xf numFmtId="49" fontId="5" fillId="0" borderId="3" xfId="0" applyNumberFormat="1" applyFont="1" applyBorder="1" applyAlignment="1" applyProtection="1">
      <alignment horizontal="left" vertical="top"/>
      <protection hidden="1"/>
    </xf>
    <xf numFmtId="0" fontId="3" fillId="0" borderId="11" xfId="0" applyFont="1" applyBorder="1" applyAlignment="1" applyProtection="1">
      <alignment horizontal="left" vertical="center" wrapText="1"/>
      <protection hidden="1"/>
    </xf>
    <xf numFmtId="49" fontId="3" fillId="0" borderId="36" xfId="0" applyNumberFormat="1" applyFont="1" applyBorder="1" applyAlignment="1" applyProtection="1">
      <alignment horizontal="left" vertical="top"/>
      <protection hidden="1"/>
    </xf>
    <xf numFmtId="49" fontId="3" fillId="0" borderId="4" xfId="0" applyNumberFormat="1" applyFont="1" applyBorder="1" applyAlignment="1" applyProtection="1">
      <alignment horizontal="left" vertical="top"/>
      <protection hidden="1"/>
    </xf>
    <xf numFmtId="49" fontId="5" fillId="0" borderId="0" xfId="0" applyNumberFormat="1" applyFont="1" applyBorder="1" applyAlignment="1" applyProtection="1">
      <alignment horizontal="left" vertical="top"/>
      <protection hidden="1"/>
    </xf>
    <xf numFmtId="0" fontId="14" fillId="0" borderId="0" xfId="1" applyFont="1" applyBorder="1" applyAlignment="1" applyProtection="1">
      <alignment horizontal="left" vertical="center" wrapText="1"/>
      <protection hidden="1"/>
    </xf>
    <xf numFmtId="0" fontId="14" fillId="0" borderId="1" xfId="1" quotePrefix="1" applyFont="1" applyBorder="1" applyAlignment="1" applyProtection="1">
      <alignment vertical="center" wrapText="1"/>
      <protection hidden="1"/>
    </xf>
    <xf numFmtId="0" fontId="14" fillId="0" borderId="14" xfId="1" quotePrefix="1" applyFont="1" applyBorder="1" applyAlignment="1" applyProtection="1">
      <alignment vertical="center" wrapText="1"/>
      <protection hidden="1"/>
    </xf>
    <xf numFmtId="0" fontId="14" fillId="0" borderId="0" xfId="1" applyFont="1" applyBorder="1" applyAlignment="1" applyProtection="1">
      <alignment horizontal="left" wrapText="1"/>
      <protection hidden="1"/>
    </xf>
    <xf numFmtId="0" fontId="14" fillId="0" borderId="0" xfId="1" applyFont="1" applyBorder="1" applyAlignment="1" applyProtection="1">
      <alignment horizontal="left" vertical="top" wrapText="1"/>
      <protection hidden="1"/>
    </xf>
    <xf numFmtId="0" fontId="1" fillId="0" borderId="11" xfId="0" applyFont="1" applyBorder="1" applyAlignment="1" applyProtection="1">
      <alignment vertical="center"/>
      <protection hidden="1"/>
    </xf>
    <xf numFmtId="0" fontId="2" fillId="0" borderId="0" xfId="0" applyFont="1" applyBorder="1" applyAlignment="1" applyProtection="1">
      <alignment vertical="top"/>
      <protection hidden="1"/>
    </xf>
    <xf numFmtId="0" fontId="16" fillId="0" borderId="0" xfId="0" applyFont="1" applyBorder="1" applyAlignment="1" applyProtection="1">
      <alignment vertical="center" wrapText="1"/>
      <protection hidden="1"/>
    </xf>
    <xf numFmtId="0" fontId="4" fillId="0" borderId="1" xfId="0" applyFont="1" applyBorder="1" applyAlignment="1" applyProtection="1">
      <alignment vertical="center"/>
      <protection hidden="1"/>
    </xf>
    <xf numFmtId="49" fontId="12" fillId="0" borderId="0" xfId="0" applyNumberFormat="1" applyFont="1" applyAlignment="1" applyProtection="1">
      <protection hidden="1"/>
    </xf>
    <xf numFmtId="164" fontId="3" fillId="0" borderId="5" xfId="0" applyNumberFormat="1" applyFont="1" applyBorder="1" applyAlignment="1" applyProtection="1">
      <alignment horizontal="center" vertical="center"/>
      <protection hidden="1"/>
    </xf>
    <xf numFmtId="0" fontId="16" fillId="0" borderId="0" xfId="0" applyFont="1" applyBorder="1" applyAlignment="1" applyProtection="1">
      <alignment horizontal="center" vertical="center" wrapText="1"/>
      <protection hidden="1"/>
    </xf>
    <xf numFmtId="0" fontId="11" fillId="0" borderId="0" xfId="0" applyFont="1" applyAlignment="1" applyProtection="1">
      <alignment wrapText="1"/>
      <protection hidden="1"/>
    </xf>
    <xf numFmtId="0" fontId="3" fillId="0" borderId="0" xfId="0" applyFont="1" applyAlignment="1" applyProtection="1">
      <alignment wrapText="1"/>
      <protection hidden="1"/>
    </xf>
    <xf numFmtId="0" fontId="3" fillId="0" borderId="0" xfId="0" applyFont="1" applyAlignment="1" applyProtection="1">
      <alignment vertical="center" wrapText="1"/>
      <protection hidden="1"/>
    </xf>
    <xf numFmtId="0" fontId="10" fillId="0" borderId="0" xfId="0" applyFont="1" applyAlignment="1" applyProtection="1">
      <alignment wrapText="1"/>
      <protection hidden="1"/>
    </xf>
    <xf numFmtId="0" fontId="10" fillId="0" borderId="0" xfId="0" applyNumberFormat="1" applyFont="1" applyAlignment="1" applyProtection="1">
      <alignment horizontal="left" vertical="top" wrapText="1"/>
      <protection hidden="1"/>
    </xf>
    <xf numFmtId="0" fontId="1" fillId="0" borderId="0" xfId="0" applyFont="1" applyAlignment="1" applyProtection="1">
      <alignment wrapText="1"/>
      <protection hidden="1"/>
    </xf>
    <xf numFmtId="49" fontId="1" fillId="0" borderId="0" xfId="0" applyNumberFormat="1" applyFont="1" applyAlignment="1" applyProtection="1">
      <alignment horizontal="left" vertical="center" wrapText="1"/>
      <protection hidden="1"/>
    </xf>
    <xf numFmtId="49" fontId="1" fillId="0" borderId="0" xfId="0" applyNumberFormat="1" applyFont="1" applyAlignment="1" applyProtection="1">
      <alignment horizontal="left" vertical="top" wrapText="1"/>
      <protection hidden="1"/>
    </xf>
    <xf numFmtId="0" fontId="1" fillId="0" borderId="0" xfId="0" applyFont="1" applyAlignment="1" applyProtection="1">
      <alignment vertical="center" wrapText="1"/>
      <protection hidden="1"/>
    </xf>
    <xf numFmtId="0" fontId="5" fillId="0" borderId="0" xfId="0" applyNumberFormat="1" applyFont="1" applyAlignment="1" applyProtection="1">
      <alignment horizontal="left" vertical="center" wrapText="1"/>
      <protection hidden="1"/>
    </xf>
    <xf numFmtId="0" fontId="4" fillId="0" borderId="11" xfId="0" applyFont="1" applyBorder="1" applyAlignment="1" applyProtection="1">
      <alignment vertical="center"/>
      <protection hidden="1"/>
    </xf>
    <xf numFmtId="164" fontId="13" fillId="2" borderId="13" xfId="0" applyNumberFormat="1" applyFont="1" applyFill="1" applyBorder="1" applyAlignment="1" applyProtection="1">
      <alignment horizontal="center" vertical="center" wrapText="1"/>
      <protection hidden="1"/>
    </xf>
    <xf numFmtId="49" fontId="1" fillId="0" borderId="0" xfId="0" applyNumberFormat="1" applyFont="1" applyAlignment="1" applyProtection="1">
      <alignment horizontal="left" vertical="top"/>
      <protection locked="0" hidden="1"/>
    </xf>
    <xf numFmtId="0" fontId="14" fillId="0" borderId="1" xfId="1" quotePrefix="1" applyFont="1" applyBorder="1" applyAlignment="1" applyProtection="1">
      <alignment horizontal="left" vertical="center" wrapText="1"/>
      <protection hidden="1"/>
    </xf>
    <xf numFmtId="164" fontId="2" fillId="0" borderId="36" xfId="0" applyNumberFormat="1" applyFont="1" applyBorder="1" applyAlignment="1" applyProtection="1">
      <alignment horizontal="center" vertical="center"/>
      <protection hidden="1"/>
    </xf>
    <xf numFmtId="0" fontId="3" fillId="0" borderId="0" xfId="0" applyNumberFormat="1" applyFont="1" applyAlignment="1" applyProtection="1">
      <alignment horizontal="center" vertical="center"/>
      <protection hidden="1"/>
    </xf>
    <xf numFmtId="0" fontId="1" fillId="0" borderId="4" xfId="0"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0" fontId="1" fillId="0" borderId="14" xfId="0" applyFont="1" applyBorder="1" applyAlignment="1" applyProtection="1">
      <alignment horizontal="left" vertical="center" wrapText="1"/>
      <protection hidden="1"/>
    </xf>
    <xf numFmtId="0" fontId="14" fillId="0" borderId="1" xfId="1" applyFont="1" applyBorder="1" applyAlignment="1" applyProtection="1">
      <alignment horizontal="left" vertical="top" wrapText="1"/>
      <protection hidden="1"/>
    </xf>
    <xf numFmtId="0" fontId="14" fillId="0" borderId="36" xfId="1" applyFont="1" applyBorder="1" applyAlignment="1" applyProtection="1">
      <alignment horizontal="left" vertical="top" wrapText="1"/>
      <protection hidden="1"/>
    </xf>
    <xf numFmtId="0" fontId="14" fillId="0" borderId="1" xfId="1" applyFont="1" applyBorder="1" applyAlignment="1" applyProtection="1">
      <alignment horizontal="left" vertical="center" wrapText="1"/>
      <protection hidden="1"/>
    </xf>
    <xf numFmtId="0" fontId="14" fillId="0" borderId="36" xfId="1" applyFont="1" applyBorder="1" applyAlignment="1" applyProtection="1">
      <alignment horizontal="left" vertical="center" wrapText="1"/>
      <protection hidden="1"/>
    </xf>
    <xf numFmtId="0" fontId="14" fillId="0" borderId="5" xfId="1" applyFont="1" applyBorder="1" applyAlignment="1" applyProtection="1">
      <alignment horizontal="left" vertical="center"/>
      <protection hidden="1"/>
    </xf>
    <xf numFmtId="0" fontId="15" fillId="0" borderId="36" xfId="1" applyFont="1" applyBorder="1" applyAlignment="1" applyProtection="1">
      <alignment horizontal="left" vertical="center"/>
      <protection hidden="1"/>
    </xf>
    <xf numFmtId="0" fontId="15" fillId="0" borderId="0" xfId="1" applyFont="1" applyBorder="1" applyAlignment="1" applyProtection="1">
      <alignment horizontal="left" wrapText="1"/>
      <protection hidden="1"/>
    </xf>
    <xf numFmtId="0" fontId="15" fillId="0" borderId="1" xfId="1" applyFont="1" applyBorder="1" applyAlignment="1" applyProtection="1">
      <alignment horizontal="left" wrapText="1"/>
      <protection hidden="1"/>
    </xf>
    <xf numFmtId="164" fontId="2" fillId="0" borderId="36" xfId="0" applyNumberFormat="1" applyFont="1" applyBorder="1" applyAlignment="1" applyProtection="1">
      <alignment horizontal="center" vertical="center"/>
      <protection hidden="1"/>
    </xf>
    <xf numFmtId="0" fontId="14" fillId="0" borderId="1" xfId="1" quotePrefix="1" applyFont="1" applyBorder="1" applyAlignment="1" applyProtection="1">
      <alignment horizontal="left" vertical="center" wrapText="1"/>
      <protection hidden="1"/>
    </xf>
    <xf numFmtId="49" fontId="13" fillId="2" borderId="39" xfId="0" applyNumberFormat="1" applyFont="1" applyFill="1" applyBorder="1" applyAlignment="1" applyProtection="1">
      <alignment horizontal="left" vertical="center"/>
      <protection hidden="1"/>
    </xf>
    <xf numFmtId="49" fontId="13" fillId="2" borderId="13" xfId="0" applyNumberFormat="1" applyFont="1" applyFill="1" applyBorder="1" applyAlignment="1" applyProtection="1">
      <alignment horizontal="left" vertical="center"/>
      <protection hidden="1"/>
    </xf>
    <xf numFmtId="49" fontId="13" fillId="2" borderId="13" xfId="0" applyNumberFormat="1" applyFont="1" applyFill="1" applyBorder="1" applyAlignment="1" applyProtection="1">
      <alignment horizontal="right" vertical="center"/>
      <protection hidden="1"/>
    </xf>
    <xf numFmtId="0" fontId="2" fillId="3" borderId="35" xfId="0" applyFont="1" applyFill="1" applyBorder="1" applyAlignment="1" applyProtection="1">
      <alignment horizontal="center" vertical="center"/>
      <protection hidden="1"/>
    </xf>
    <xf numFmtId="0" fontId="15" fillId="0" borderId="0" xfId="1" applyFont="1" applyBorder="1" applyAlignment="1" applyProtection="1">
      <alignment horizontal="left" vertical="center" wrapText="1"/>
      <protection hidden="1"/>
    </xf>
    <xf numFmtId="0" fontId="15" fillId="0" borderId="1" xfId="1" applyFont="1" applyBorder="1" applyAlignment="1" applyProtection="1">
      <alignment horizontal="left" vertical="center" wrapText="1"/>
      <protection hidden="1"/>
    </xf>
    <xf numFmtId="164" fontId="2" fillId="0" borderId="2" xfId="0" applyNumberFormat="1" applyFont="1" applyBorder="1" applyAlignment="1" applyProtection="1">
      <alignment horizontal="center" vertical="center"/>
      <protection hidden="1"/>
    </xf>
    <xf numFmtId="0" fontId="1" fillId="0" borderId="44" xfId="0" applyFont="1" applyBorder="1" applyAlignment="1" applyProtection="1">
      <alignment horizontal="left" vertical="center"/>
      <protection hidden="1"/>
    </xf>
    <xf numFmtId="0" fontId="1" fillId="0" borderId="40" xfId="0" applyFont="1" applyBorder="1" applyAlignment="1" applyProtection="1">
      <alignment horizontal="left" vertical="center"/>
      <protection hidden="1"/>
    </xf>
    <xf numFmtId="0" fontId="1" fillId="0" borderId="49" xfId="0" applyFont="1" applyBorder="1" applyAlignment="1" applyProtection="1">
      <alignment horizontal="left" vertical="center"/>
      <protection hidden="1"/>
    </xf>
    <xf numFmtId="0" fontId="4" fillId="0" borderId="4" xfId="0" quotePrefix="1" applyFont="1" applyBorder="1" applyAlignment="1" applyProtection="1">
      <alignment horizontal="left" vertical="center"/>
      <protection hidden="1"/>
    </xf>
    <xf numFmtId="0" fontId="4" fillId="0" borderId="11" xfId="0" quotePrefix="1" applyFont="1" applyBorder="1" applyAlignment="1" applyProtection="1">
      <alignment horizontal="left" vertical="center"/>
      <protection hidden="1"/>
    </xf>
    <xf numFmtId="0" fontId="4" fillId="0" borderId="29" xfId="0" quotePrefix="1" applyFont="1" applyBorder="1" applyAlignment="1" applyProtection="1">
      <alignment horizontal="left" vertical="center"/>
      <protection hidden="1"/>
    </xf>
    <xf numFmtId="0" fontId="4" fillId="0" borderId="3" xfId="0" quotePrefix="1" applyFont="1" applyBorder="1" applyAlignment="1" applyProtection="1">
      <alignment horizontal="left" vertical="center"/>
      <protection hidden="1"/>
    </xf>
    <xf numFmtId="0" fontId="4" fillId="0" borderId="13" xfId="0" quotePrefix="1" applyFont="1" applyBorder="1" applyAlignment="1" applyProtection="1">
      <alignment horizontal="left" vertical="center"/>
      <protection hidden="1"/>
    </xf>
    <xf numFmtId="0" fontId="4" fillId="0" borderId="28" xfId="0" quotePrefix="1" applyFont="1" applyBorder="1" applyAlignment="1" applyProtection="1">
      <alignment horizontal="left" vertical="center"/>
      <protection hidden="1"/>
    </xf>
    <xf numFmtId="0" fontId="2" fillId="0" borderId="33" xfId="0" applyNumberFormat="1" applyFont="1" applyBorder="1" applyAlignment="1" applyProtection="1">
      <alignment horizontal="center" vertical="center" wrapText="1"/>
      <protection locked="0" hidden="1"/>
    </xf>
    <xf numFmtId="0" fontId="2" fillId="0" borderId="34" xfId="0" applyNumberFormat="1" applyFont="1" applyBorder="1" applyAlignment="1" applyProtection="1">
      <alignment horizontal="center" vertical="center" wrapText="1"/>
      <protection locked="0" hidden="1"/>
    </xf>
    <xf numFmtId="0" fontId="3" fillId="0" borderId="10" xfId="0" applyNumberFormat="1" applyFont="1" applyBorder="1" applyAlignment="1" applyProtection="1">
      <alignment horizontal="center" vertical="center"/>
      <protection hidden="1"/>
    </xf>
    <xf numFmtId="0" fontId="3" fillId="0" borderId="0" xfId="0" applyNumberFormat="1" applyFont="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49" fontId="1" fillId="0" borderId="44" xfId="0" applyNumberFormat="1" applyFont="1" applyBorder="1" applyAlignment="1" applyProtection="1">
      <alignment horizontal="left" vertical="center"/>
      <protection hidden="1"/>
    </xf>
    <xf numFmtId="49" fontId="1" fillId="0" borderId="40" xfId="0" applyNumberFormat="1" applyFont="1" applyBorder="1" applyAlignment="1" applyProtection="1">
      <alignment horizontal="left" vertical="center"/>
      <protection hidden="1"/>
    </xf>
    <xf numFmtId="49" fontId="1" fillId="0" borderId="49" xfId="0" applyNumberFormat="1" applyFont="1" applyBorder="1" applyAlignment="1" applyProtection="1">
      <alignment horizontal="left" vertical="center"/>
      <protection hidden="1"/>
    </xf>
    <xf numFmtId="49" fontId="13" fillId="2" borderId="7" xfId="0" applyNumberFormat="1" applyFont="1" applyFill="1" applyBorder="1" applyAlignment="1" applyProtection="1">
      <alignment horizontal="left" vertical="center"/>
      <protection hidden="1"/>
    </xf>
    <xf numFmtId="49" fontId="13" fillId="2" borderId="8" xfId="0" applyNumberFormat="1" applyFont="1" applyFill="1" applyBorder="1" applyAlignment="1" applyProtection="1">
      <alignment horizontal="left" vertical="center"/>
      <protection hidden="1"/>
    </xf>
    <xf numFmtId="0" fontId="1" fillId="0" borderId="26" xfId="0" applyFont="1" applyBorder="1" applyAlignment="1" applyProtection="1">
      <alignment horizontal="left" vertical="center"/>
      <protection hidden="1"/>
    </xf>
    <xf numFmtId="0" fontId="1" fillId="0" borderId="25" xfId="0" applyFont="1" applyBorder="1" applyAlignment="1" applyProtection="1">
      <alignment horizontal="left" vertical="center"/>
      <protection hidden="1"/>
    </xf>
    <xf numFmtId="0" fontId="4" fillId="0" borderId="4" xfId="0" quotePrefix="1" applyFont="1" applyBorder="1" applyAlignment="1" applyProtection="1">
      <alignment horizontal="center" vertical="center"/>
      <protection hidden="1"/>
    </xf>
    <xf numFmtId="0" fontId="4" fillId="0" borderId="3" xfId="0" quotePrefix="1" applyFont="1" applyBorder="1" applyAlignment="1" applyProtection="1">
      <alignment horizontal="center" vertical="center"/>
      <protection hidden="1"/>
    </xf>
    <xf numFmtId="0" fontId="2" fillId="0" borderId="21" xfId="0" applyNumberFormat="1" applyFont="1" applyBorder="1" applyAlignment="1" applyProtection="1">
      <alignment horizontal="left" vertical="center" wrapText="1"/>
      <protection locked="0" hidden="1"/>
    </xf>
    <xf numFmtId="0" fontId="2" fillId="0" borderId="22" xfId="0" applyNumberFormat="1" applyFont="1" applyBorder="1" applyAlignment="1" applyProtection="1">
      <alignment horizontal="left" vertical="center" wrapText="1"/>
      <protection locked="0" hidden="1"/>
    </xf>
    <xf numFmtId="0" fontId="2" fillId="0" borderId="46" xfId="0" applyNumberFormat="1" applyFont="1" applyBorder="1" applyAlignment="1" applyProtection="1">
      <alignment horizontal="left" vertical="center" wrapText="1"/>
      <protection locked="0" hidden="1"/>
    </xf>
    <xf numFmtId="0" fontId="2" fillId="0" borderId="47" xfId="0" applyNumberFormat="1" applyFont="1" applyBorder="1" applyAlignment="1" applyProtection="1">
      <alignment horizontal="left" vertical="center" wrapText="1"/>
      <protection locked="0" hidden="1"/>
    </xf>
    <xf numFmtId="0" fontId="4" fillId="0" borderId="44" xfId="0" applyFont="1" applyBorder="1" applyAlignment="1" applyProtection="1">
      <alignment horizontal="left" vertical="center"/>
      <protection hidden="1"/>
    </xf>
    <xf numFmtId="0" fontId="4" fillId="0" borderId="40" xfId="0" applyFont="1" applyBorder="1" applyAlignment="1" applyProtection="1">
      <alignment horizontal="left" vertical="center"/>
      <protection hidden="1"/>
    </xf>
    <xf numFmtId="0" fontId="4" fillId="0" borderId="49" xfId="0" applyFont="1" applyBorder="1" applyAlignment="1" applyProtection="1">
      <alignment horizontal="left" vertical="center"/>
      <protection hidden="1"/>
    </xf>
    <xf numFmtId="0" fontId="2" fillId="0" borderId="23" xfId="0" applyNumberFormat="1" applyFont="1" applyBorder="1" applyAlignment="1" applyProtection="1">
      <alignment horizontal="left" vertical="center" wrapText="1"/>
      <protection locked="0" hidden="1"/>
    </xf>
    <xf numFmtId="0" fontId="2" fillId="0" borderId="24" xfId="0" applyNumberFormat="1" applyFont="1" applyBorder="1" applyAlignment="1" applyProtection="1">
      <alignment horizontal="left" vertical="center" wrapText="1"/>
      <protection locked="0" hidden="1"/>
    </xf>
    <xf numFmtId="0" fontId="0" fillId="0" borderId="4" xfId="0" applyFont="1" applyBorder="1" applyAlignment="1" applyProtection="1">
      <alignment horizontal="left" vertical="center" wrapText="1"/>
      <protection hidden="1"/>
    </xf>
    <xf numFmtId="0" fontId="0" fillId="0" borderId="12" xfId="0" applyFont="1" applyBorder="1" applyAlignment="1" applyProtection="1">
      <alignment horizontal="left" vertical="center" wrapText="1"/>
      <protection hidden="1"/>
    </xf>
    <xf numFmtId="0" fontId="0" fillId="0" borderId="3" xfId="0" applyFont="1" applyBorder="1" applyAlignment="1" applyProtection="1">
      <alignment horizontal="left" vertical="center" wrapText="1"/>
      <protection hidden="1"/>
    </xf>
    <xf numFmtId="0" fontId="0" fillId="0" borderId="14" xfId="0" applyFont="1" applyBorder="1" applyAlignment="1" applyProtection="1">
      <alignment horizontal="left" vertical="center" wrapText="1"/>
      <protection hidden="1"/>
    </xf>
    <xf numFmtId="164" fontId="1" fillId="0" borderId="4" xfId="0" applyNumberFormat="1" applyFont="1" applyBorder="1" applyAlignment="1" applyProtection="1">
      <alignment horizontal="center" vertical="center" wrapText="1"/>
      <protection hidden="1"/>
    </xf>
    <xf numFmtId="164" fontId="1" fillId="0" borderId="12" xfId="0" applyNumberFormat="1" applyFont="1" applyBorder="1" applyAlignment="1" applyProtection="1">
      <alignment horizontal="center" vertical="center" wrapText="1"/>
      <protection hidden="1"/>
    </xf>
    <xf numFmtId="164" fontId="1" fillId="0" borderId="3" xfId="0" applyNumberFormat="1" applyFont="1" applyBorder="1" applyAlignment="1" applyProtection="1">
      <alignment horizontal="center" vertical="center" wrapText="1"/>
      <protection hidden="1"/>
    </xf>
    <xf numFmtId="164" fontId="1" fillId="0" borderId="14" xfId="0" applyNumberFormat="1" applyFont="1" applyBorder="1" applyAlignment="1" applyProtection="1">
      <alignment horizontal="center" vertical="center" wrapText="1"/>
      <protection hidden="1"/>
    </xf>
    <xf numFmtId="0" fontId="1" fillId="0" borderId="30" xfId="0" applyNumberFormat="1" applyFont="1" applyBorder="1" applyAlignment="1" applyProtection="1">
      <alignment horizontal="center" vertical="center" wrapText="1"/>
      <protection locked="0" hidden="1"/>
    </xf>
    <xf numFmtId="0" fontId="1" fillId="0" borderId="27" xfId="0" applyNumberFormat="1" applyFont="1" applyBorder="1" applyAlignment="1" applyProtection="1">
      <alignment horizontal="center" vertical="center" wrapText="1"/>
      <protection locked="0" hidden="1"/>
    </xf>
    <xf numFmtId="0" fontId="1" fillId="0" borderId="31" xfId="0" quotePrefix="1" applyNumberFormat="1" applyFont="1" applyBorder="1" applyAlignment="1" applyProtection="1">
      <alignment horizontal="left" vertical="center" wrapText="1"/>
      <protection hidden="1"/>
    </xf>
    <xf numFmtId="0" fontId="1" fillId="0" borderId="19" xfId="0" quotePrefix="1" applyNumberFormat="1" applyFont="1" applyBorder="1" applyAlignment="1" applyProtection="1">
      <alignment horizontal="left" vertical="center" wrapText="1"/>
      <protection hidden="1"/>
    </xf>
    <xf numFmtId="0" fontId="1" fillId="0" borderId="32" xfId="0" quotePrefix="1" applyNumberFormat="1" applyFont="1" applyBorder="1" applyAlignment="1" applyProtection="1">
      <alignment horizontal="left" vertical="center" wrapText="1"/>
      <protection hidden="1"/>
    </xf>
    <xf numFmtId="0" fontId="1" fillId="0" borderId="20" xfId="0" quotePrefix="1" applyNumberFormat="1" applyFont="1" applyBorder="1" applyAlignment="1" applyProtection="1">
      <alignment horizontal="left" vertical="center" wrapText="1"/>
      <protection hidden="1"/>
    </xf>
    <xf numFmtId="0" fontId="1" fillId="0" borderId="4" xfId="0" applyFont="1" applyBorder="1" applyAlignment="1" applyProtection="1">
      <alignment horizontal="left" vertical="center" wrapText="1"/>
      <protection hidden="1"/>
    </xf>
    <xf numFmtId="0" fontId="1" fillId="0" borderId="12" xfId="0" applyFont="1" applyBorder="1" applyAlignment="1" applyProtection="1">
      <alignment horizontal="left" vertical="center"/>
      <protection hidden="1"/>
    </xf>
    <xf numFmtId="0" fontId="1" fillId="0" borderId="3" xfId="0" applyFont="1" applyBorder="1" applyAlignment="1" applyProtection="1">
      <alignment horizontal="left" vertical="center"/>
      <protection hidden="1"/>
    </xf>
    <xf numFmtId="0" fontId="1" fillId="0" borderId="14" xfId="0" applyFont="1" applyBorder="1" applyAlignment="1" applyProtection="1">
      <alignment horizontal="left" vertical="center"/>
      <protection hidden="1"/>
    </xf>
    <xf numFmtId="0" fontId="1" fillId="0" borderId="12" xfId="0"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0" fontId="1" fillId="0" borderId="14"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13" xfId="0" applyFont="1" applyBorder="1" applyAlignment="1" applyProtection="1">
      <alignment horizontal="left" vertical="center" wrapText="1"/>
      <protection hidden="1"/>
    </xf>
    <xf numFmtId="0" fontId="1" fillId="0" borderId="4" xfId="0" applyFont="1" applyFill="1" applyBorder="1" applyAlignment="1" applyProtection="1">
      <alignment horizontal="left" vertical="center" wrapText="1"/>
      <protection hidden="1"/>
    </xf>
    <xf numFmtId="0" fontId="1" fillId="0" borderId="11" xfId="0" applyFont="1" applyFill="1" applyBorder="1" applyAlignment="1" applyProtection="1">
      <alignment horizontal="left" vertical="center" wrapText="1"/>
      <protection hidden="1"/>
    </xf>
    <xf numFmtId="0" fontId="1" fillId="0" borderId="12" xfId="0" applyFont="1" applyFill="1" applyBorder="1" applyAlignment="1" applyProtection="1">
      <alignment horizontal="left" vertical="center" wrapText="1"/>
      <protection hidden="1"/>
    </xf>
    <xf numFmtId="0" fontId="1" fillId="0" borderId="3" xfId="0" applyFont="1" applyFill="1" applyBorder="1" applyAlignment="1" applyProtection="1">
      <alignment horizontal="left" vertical="center" wrapText="1"/>
      <protection hidden="1"/>
    </xf>
    <xf numFmtId="0" fontId="1" fillId="0" borderId="13" xfId="0" applyFont="1" applyFill="1" applyBorder="1" applyAlignment="1" applyProtection="1">
      <alignment horizontal="left" vertical="center" wrapText="1"/>
      <protection hidden="1"/>
    </xf>
    <xf numFmtId="0" fontId="1" fillId="0" borderId="14" xfId="0" applyFont="1" applyFill="1" applyBorder="1" applyAlignment="1" applyProtection="1">
      <alignment horizontal="left" vertical="center" wrapText="1"/>
      <protection hidden="1"/>
    </xf>
    <xf numFmtId="0" fontId="0" fillId="0" borderId="12" xfId="0" applyFont="1" applyBorder="1" applyAlignment="1" applyProtection="1">
      <alignment horizontal="left" vertical="center"/>
      <protection hidden="1"/>
    </xf>
    <xf numFmtId="0" fontId="0" fillId="0" borderId="3" xfId="0" applyFont="1" applyBorder="1" applyAlignment="1" applyProtection="1">
      <alignment horizontal="left" vertical="center"/>
      <protection hidden="1"/>
    </xf>
    <xf numFmtId="0" fontId="0" fillId="0" borderId="14" xfId="0" applyFont="1" applyBorder="1" applyAlignment="1" applyProtection="1">
      <alignment horizontal="left" vertical="center"/>
      <protection hidden="1"/>
    </xf>
    <xf numFmtId="0" fontId="1" fillId="0" borderId="33" xfId="0" applyNumberFormat="1" applyFont="1" applyBorder="1" applyAlignment="1" applyProtection="1">
      <alignment horizontal="center" vertical="center" wrapText="1"/>
      <protection locked="0" hidden="1"/>
    </xf>
    <xf numFmtId="0" fontId="1" fillId="0" borderId="34" xfId="0" applyNumberFormat="1" applyFont="1" applyBorder="1" applyAlignment="1" applyProtection="1">
      <alignment horizontal="center" vertical="center" wrapText="1"/>
      <protection locked="0" hidden="1"/>
    </xf>
    <xf numFmtId="0" fontId="4" fillId="0" borderId="4"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13"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49" fontId="1" fillId="0" borderId="37" xfId="0" applyNumberFormat="1" applyFont="1" applyBorder="1" applyAlignment="1" applyProtection="1">
      <alignment horizontal="center" vertical="center" wrapText="1"/>
      <protection locked="0"/>
    </xf>
    <xf numFmtId="49" fontId="1" fillId="0" borderId="19" xfId="0" applyNumberFormat="1" applyFont="1" applyBorder="1" applyAlignment="1" applyProtection="1">
      <alignment horizontal="center" vertical="center"/>
      <protection locked="0"/>
    </xf>
    <xf numFmtId="49" fontId="1" fillId="0" borderId="38" xfId="0" applyNumberFormat="1" applyFont="1" applyBorder="1" applyAlignment="1" applyProtection="1">
      <alignment horizontal="center" vertical="center"/>
      <protection locked="0"/>
    </xf>
    <xf numFmtId="49" fontId="1" fillId="0" borderId="20" xfId="0" applyNumberFormat="1" applyFont="1" applyBorder="1" applyAlignment="1" applyProtection="1">
      <alignment horizontal="center" vertical="center"/>
      <protection locked="0"/>
    </xf>
    <xf numFmtId="0" fontId="1" fillId="0" borderId="21" xfId="0" applyNumberFormat="1" applyFont="1" applyBorder="1" applyAlignment="1" applyProtection="1">
      <alignment horizontal="left" vertical="center" wrapText="1"/>
      <protection locked="0"/>
    </xf>
    <xf numFmtId="0" fontId="1" fillId="0" borderId="42" xfId="0" applyNumberFormat="1" applyFont="1" applyBorder="1" applyAlignment="1" applyProtection="1">
      <alignment horizontal="left" vertical="center" wrapText="1"/>
      <protection locked="0"/>
    </xf>
    <xf numFmtId="0" fontId="1" fillId="0" borderId="22" xfId="0" applyNumberFormat="1" applyFont="1" applyBorder="1" applyAlignment="1" applyProtection="1">
      <alignment horizontal="left" vertical="center" wrapText="1"/>
      <protection locked="0"/>
    </xf>
    <xf numFmtId="0" fontId="1" fillId="0" borderId="23" xfId="0" applyNumberFormat="1" applyFont="1" applyBorder="1" applyAlignment="1" applyProtection="1">
      <alignment horizontal="left" vertical="center" wrapText="1"/>
      <protection locked="0"/>
    </xf>
    <xf numFmtId="0" fontId="1" fillId="0" borderId="43" xfId="0" applyNumberFormat="1" applyFont="1" applyBorder="1" applyAlignment="1" applyProtection="1">
      <alignment horizontal="left" vertical="center" wrapText="1"/>
      <protection locked="0"/>
    </xf>
    <xf numFmtId="0" fontId="1" fillId="0" borderId="24" xfId="0" applyNumberFormat="1" applyFont="1" applyBorder="1" applyAlignment="1" applyProtection="1">
      <alignment horizontal="left" vertical="center" wrapText="1"/>
      <protection locked="0"/>
    </xf>
    <xf numFmtId="165" fontId="1" fillId="0" borderId="4" xfId="0" applyNumberFormat="1" applyFont="1" applyBorder="1" applyAlignment="1" applyProtection="1">
      <alignment horizontal="center" vertical="center" wrapText="1"/>
      <protection hidden="1"/>
    </xf>
    <xf numFmtId="165" fontId="1" fillId="0" borderId="12" xfId="0" applyNumberFormat="1" applyFont="1" applyBorder="1" applyAlignment="1" applyProtection="1">
      <alignment horizontal="center" vertical="center" wrapText="1"/>
      <protection hidden="1"/>
    </xf>
    <xf numFmtId="165" fontId="1" fillId="0" borderId="3" xfId="0" applyNumberFormat="1" applyFont="1" applyBorder="1" applyAlignment="1" applyProtection="1">
      <alignment horizontal="center" vertical="center" wrapText="1"/>
      <protection hidden="1"/>
    </xf>
    <xf numFmtId="165" fontId="1" fillId="0" borderId="14" xfId="0" applyNumberFormat="1" applyFont="1" applyBorder="1" applyAlignment="1" applyProtection="1">
      <alignment horizontal="center" vertical="center" wrapText="1"/>
      <protection hidden="1"/>
    </xf>
    <xf numFmtId="49" fontId="2" fillId="3" borderId="4" xfId="0" applyNumberFormat="1" applyFont="1" applyFill="1" applyBorder="1" applyAlignment="1" applyProtection="1">
      <alignment horizontal="left" vertical="center" wrapText="1"/>
      <protection hidden="1"/>
    </xf>
    <xf numFmtId="49" fontId="2" fillId="3" borderId="11" xfId="0" applyNumberFormat="1" applyFont="1" applyFill="1" applyBorder="1" applyAlignment="1" applyProtection="1">
      <alignment horizontal="left" vertical="center" wrapText="1"/>
      <protection hidden="1"/>
    </xf>
    <xf numFmtId="49" fontId="2" fillId="3" borderId="12" xfId="0" applyNumberFormat="1" applyFont="1" applyFill="1" applyBorder="1" applyAlignment="1" applyProtection="1">
      <alignment horizontal="left" vertical="center" wrapText="1"/>
      <protection hidden="1"/>
    </xf>
    <xf numFmtId="49" fontId="2" fillId="3" borderId="3" xfId="0" applyNumberFormat="1" applyFont="1" applyFill="1" applyBorder="1" applyAlignment="1" applyProtection="1">
      <alignment horizontal="left" vertical="center" wrapText="1"/>
      <protection hidden="1"/>
    </xf>
    <xf numFmtId="49" fontId="2" fillId="3" borderId="13" xfId="0" applyNumberFormat="1" applyFont="1" applyFill="1" applyBorder="1" applyAlignment="1" applyProtection="1">
      <alignment horizontal="left" vertical="center" wrapText="1"/>
      <protection hidden="1"/>
    </xf>
    <xf numFmtId="49" fontId="2" fillId="3" borderId="14" xfId="0" applyNumberFormat="1" applyFont="1" applyFill="1" applyBorder="1" applyAlignment="1" applyProtection="1">
      <alignment horizontal="left" vertical="center" wrapText="1"/>
      <protection hidden="1"/>
    </xf>
    <xf numFmtId="49" fontId="2" fillId="4" borderId="4" xfId="0" applyNumberFormat="1" applyFont="1" applyFill="1" applyBorder="1" applyAlignment="1" applyProtection="1">
      <alignment horizontal="left" vertical="center"/>
      <protection hidden="1"/>
    </xf>
    <xf numFmtId="49" fontId="2" fillId="4" borderId="11" xfId="0" applyNumberFormat="1" applyFont="1" applyFill="1" applyBorder="1" applyAlignment="1" applyProtection="1">
      <alignment horizontal="left" vertical="center"/>
      <protection hidden="1"/>
    </xf>
    <xf numFmtId="49" fontId="2" fillId="4" borderId="12" xfId="0" applyNumberFormat="1" applyFont="1" applyFill="1" applyBorder="1" applyAlignment="1" applyProtection="1">
      <alignment horizontal="left" vertical="center"/>
      <protection hidden="1"/>
    </xf>
    <xf numFmtId="49" fontId="2" fillId="4" borderId="3" xfId="0" applyNumberFormat="1" applyFont="1" applyFill="1" applyBorder="1" applyAlignment="1" applyProtection="1">
      <alignment horizontal="left" vertical="center"/>
      <protection hidden="1"/>
    </xf>
    <xf numFmtId="49" fontId="2" fillId="4" borderId="13" xfId="0" applyNumberFormat="1" applyFont="1" applyFill="1" applyBorder="1" applyAlignment="1" applyProtection="1">
      <alignment horizontal="left" vertical="center"/>
      <protection hidden="1"/>
    </xf>
    <xf numFmtId="49" fontId="2" fillId="4" borderId="14" xfId="0" applyNumberFormat="1" applyFont="1" applyFill="1" applyBorder="1" applyAlignment="1" applyProtection="1">
      <alignment horizontal="left" vertical="center"/>
      <protection hidden="1"/>
    </xf>
    <xf numFmtId="0" fontId="0" fillId="0" borderId="31" xfId="0" quotePrefix="1" applyNumberFormat="1" applyFont="1" applyBorder="1" applyAlignment="1" applyProtection="1">
      <alignment horizontal="left" vertical="center" wrapText="1"/>
      <protection hidden="1"/>
    </xf>
    <xf numFmtId="0" fontId="0" fillId="0" borderId="19" xfId="0" quotePrefix="1" applyNumberFormat="1" applyFont="1" applyBorder="1" applyAlignment="1" applyProtection="1">
      <alignment horizontal="left" vertical="center" wrapText="1"/>
      <protection hidden="1"/>
    </xf>
    <xf numFmtId="0" fontId="0" fillId="0" borderId="32" xfId="0" quotePrefix="1" applyNumberFormat="1" applyFont="1" applyBorder="1" applyAlignment="1" applyProtection="1">
      <alignment horizontal="left" vertical="center" wrapText="1"/>
      <protection hidden="1"/>
    </xf>
    <xf numFmtId="0" fontId="0" fillId="0" borderId="20" xfId="0" quotePrefix="1" applyNumberFormat="1" applyFont="1" applyBorder="1" applyAlignment="1" applyProtection="1">
      <alignment horizontal="left" vertical="center" wrapText="1"/>
      <protection hidden="1"/>
    </xf>
    <xf numFmtId="49" fontId="13" fillId="2" borderId="44" xfId="0" applyNumberFormat="1" applyFont="1" applyFill="1" applyBorder="1" applyAlignment="1" applyProtection="1">
      <alignment horizontal="left" vertical="center"/>
      <protection hidden="1"/>
    </xf>
    <xf numFmtId="49" fontId="13" fillId="2" borderId="40" xfId="0" applyNumberFormat="1" applyFont="1" applyFill="1" applyBorder="1" applyAlignment="1" applyProtection="1">
      <alignment horizontal="left" vertical="center"/>
      <protection hidden="1"/>
    </xf>
    <xf numFmtId="49" fontId="13" fillId="2" borderId="45" xfId="0" applyNumberFormat="1" applyFont="1" applyFill="1" applyBorder="1" applyAlignment="1" applyProtection="1">
      <alignment horizontal="left" vertical="center"/>
      <protection hidden="1"/>
    </xf>
    <xf numFmtId="49" fontId="6" fillId="3" borderId="4" xfId="0" applyNumberFormat="1" applyFont="1" applyFill="1" applyBorder="1" applyAlignment="1" applyProtection="1">
      <alignment horizontal="left" vertical="center" wrapText="1"/>
      <protection hidden="1"/>
    </xf>
    <xf numFmtId="49" fontId="6" fillId="3" borderId="11" xfId="0" applyNumberFormat="1" applyFont="1" applyFill="1" applyBorder="1" applyAlignment="1" applyProtection="1">
      <alignment horizontal="left" vertical="center" wrapText="1"/>
      <protection hidden="1"/>
    </xf>
    <xf numFmtId="49" fontId="6" fillId="3" borderId="12" xfId="0" applyNumberFormat="1" applyFont="1" applyFill="1" applyBorder="1" applyAlignment="1" applyProtection="1">
      <alignment horizontal="left" vertical="center" wrapText="1"/>
      <protection hidden="1"/>
    </xf>
    <xf numFmtId="49" fontId="6" fillId="3" borderId="3" xfId="0" applyNumberFormat="1" applyFont="1" applyFill="1" applyBorder="1" applyAlignment="1" applyProtection="1">
      <alignment horizontal="left" vertical="center" wrapText="1"/>
      <protection hidden="1"/>
    </xf>
    <xf numFmtId="49" fontId="6" fillId="3" borderId="13" xfId="0" applyNumberFormat="1" applyFont="1" applyFill="1" applyBorder="1" applyAlignment="1" applyProtection="1">
      <alignment horizontal="left" vertical="center" wrapText="1"/>
      <protection hidden="1"/>
    </xf>
    <xf numFmtId="49" fontId="6" fillId="3" borderId="14" xfId="0" applyNumberFormat="1" applyFont="1" applyFill="1" applyBorder="1" applyAlignment="1" applyProtection="1">
      <alignment horizontal="left" vertical="center" wrapText="1"/>
      <protection hidden="1"/>
    </xf>
    <xf numFmtId="49" fontId="2" fillId="3" borderId="4" xfId="0" applyNumberFormat="1" applyFont="1" applyFill="1" applyBorder="1" applyAlignment="1" applyProtection="1">
      <alignment horizontal="left" vertical="center"/>
      <protection hidden="1"/>
    </xf>
    <xf numFmtId="49" fontId="2" fillId="3" borderId="11" xfId="0" applyNumberFormat="1" applyFont="1" applyFill="1" applyBorder="1" applyAlignment="1" applyProtection="1">
      <alignment horizontal="left" vertical="center"/>
      <protection hidden="1"/>
    </xf>
    <xf numFmtId="49" fontId="2" fillId="3" borderId="12" xfId="0" applyNumberFormat="1" applyFont="1" applyFill="1" applyBorder="1" applyAlignment="1" applyProtection="1">
      <alignment horizontal="left" vertical="center"/>
      <protection hidden="1"/>
    </xf>
    <xf numFmtId="49" fontId="2" fillId="3" borderId="3" xfId="0" applyNumberFormat="1" applyFont="1" applyFill="1" applyBorder="1" applyAlignment="1" applyProtection="1">
      <alignment horizontal="left" vertical="center"/>
      <protection hidden="1"/>
    </xf>
    <xf numFmtId="49" fontId="2" fillId="3" borderId="13" xfId="0" applyNumberFormat="1" applyFont="1" applyFill="1" applyBorder="1" applyAlignment="1" applyProtection="1">
      <alignment horizontal="left" vertical="center"/>
      <protection hidden="1"/>
    </xf>
    <xf numFmtId="49" fontId="2" fillId="3" borderId="14" xfId="0" applyNumberFormat="1" applyFont="1" applyFill="1" applyBorder="1" applyAlignment="1" applyProtection="1">
      <alignment horizontal="left" vertical="center"/>
      <protection hidden="1"/>
    </xf>
    <xf numFmtId="0" fontId="1" fillId="0" borderId="12" xfId="0" applyFont="1" applyFill="1" applyBorder="1" applyAlignment="1" applyProtection="1">
      <alignment horizontal="left" vertical="center"/>
      <protection hidden="1"/>
    </xf>
    <xf numFmtId="0" fontId="1" fillId="0" borderId="3" xfId="0" applyFont="1" applyFill="1" applyBorder="1" applyAlignment="1" applyProtection="1">
      <alignment horizontal="left" vertical="center"/>
      <protection hidden="1"/>
    </xf>
    <xf numFmtId="0" fontId="1" fillId="0" borderId="14" xfId="0" applyFont="1" applyFill="1" applyBorder="1" applyAlignment="1" applyProtection="1">
      <alignment horizontal="left" vertical="center"/>
      <protection hidden="1"/>
    </xf>
    <xf numFmtId="0" fontId="7" fillId="0" borderId="4"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13" xfId="0" applyFont="1" applyBorder="1" applyAlignment="1" applyProtection="1">
      <alignment horizontal="left" vertical="center" wrapText="1"/>
      <protection hidden="1"/>
    </xf>
    <xf numFmtId="0" fontId="7" fillId="0" borderId="14" xfId="0" applyFont="1" applyBorder="1" applyAlignment="1" applyProtection="1">
      <alignment horizontal="left" vertical="center" wrapText="1"/>
      <protection hidden="1"/>
    </xf>
    <xf numFmtId="0" fontId="0" fillId="0" borderId="4" xfId="0" applyFont="1" applyFill="1" applyBorder="1" applyAlignment="1" applyProtection="1">
      <alignment horizontal="left" vertical="center" wrapText="1"/>
      <protection hidden="1"/>
    </xf>
    <xf numFmtId="0" fontId="0" fillId="0" borderId="12" xfId="0" applyFont="1" applyFill="1" applyBorder="1" applyAlignment="1" applyProtection="1">
      <alignment horizontal="left" vertical="center" wrapText="1"/>
      <protection hidden="1"/>
    </xf>
    <xf numFmtId="0" fontId="0" fillId="0" borderId="3" xfId="0" applyFont="1" applyFill="1" applyBorder="1" applyAlignment="1" applyProtection="1">
      <alignment horizontal="left" vertical="center" wrapText="1"/>
      <protection hidden="1"/>
    </xf>
    <xf numFmtId="0" fontId="0" fillId="0" borderId="14" xfId="0" applyFont="1" applyFill="1" applyBorder="1" applyAlignment="1" applyProtection="1">
      <alignment horizontal="left" vertical="center" wrapText="1"/>
      <protection hidden="1"/>
    </xf>
  </cellXfs>
  <cellStyles count="2">
    <cellStyle name="Гиперссылка" xfId="1" builtinId="8"/>
    <cellStyle name="Обычный" xfId="0" builtinId="0"/>
  </cellStyles>
  <dxfs count="802">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strike val="0"/>
        <color theme="0"/>
      </font>
    </dxf>
    <dxf>
      <font>
        <b val="0"/>
        <i val="0"/>
        <color theme="0"/>
      </font>
    </dxf>
    <dxf>
      <font>
        <b/>
        <i val="0"/>
        <color rgb="FFFF0000"/>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val="0"/>
        <i val="0"/>
        <color auto="1"/>
      </font>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
      <font>
        <b/>
        <i val="0"/>
        <color rgb="FFFF0000"/>
      </font>
      <fill>
        <patternFill>
          <bgColor theme="9" tint="0.79998168889431442"/>
        </patternFill>
      </fill>
    </dxf>
    <dxf>
      <fill>
        <patternFill>
          <bgColor theme="9" tint="0.79998168889431442"/>
        </patternFill>
      </fill>
    </dxf>
  </dxfs>
  <tableStyles count="0" defaultTableStyle="TableStyleMedium2" defaultPivotStyle="PivotStyleLight16"/>
  <colors>
    <mruColors>
      <color rgb="FF66FF33"/>
      <color rgb="FF00F66F"/>
      <color rgb="FFF1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1">
    <tabColor rgb="FFFF0000"/>
  </sheetPr>
  <dimension ref="A1:L92"/>
  <sheetViews>
    <sheetView showGridLines="0" showRowColHeaders="0" zoomScale="70" zoomScaleNormal="70" workbookViewId="0">
      <pane xSplit="11" ySplit="4" topLeftCell="L53" activePane="bottomRight" state="frozen"/>
      <selection pane="topRight" activeCell="L1" sqref="L1"/>
      <selection pane="bottomLeft" activeCell="A5" sqref="A5"/>
      <selection pane="bottomRight" activeCell="B4" sqref="B4:E4"/>
    </sheetView>
  </sheetViews>
  <sheetFormatPr defaultColWidth="9.109375" defaultRowHeight="15.6"/>
  <cols>
    <col min="1" max="1" width="0.5546875" style="93" customWidth="1"/>
    <col min="2" max="2" width="6.33203125" style="93" customWidth="1"/>
    <col min="3" max="3" width="4.44140625" style="93" hidden="1" customWidth="1"/>
    <col min="4" max="4" width="4.33203125" style="93" customWidth="1"/>
    <col min="5" max="5" width="68.44140625" style="131" customWidth="1"/>
    <col min="6" max="6" width="13.5546875" style="130" customWidth="1"/>
    <col min="7" max="7" width="6.33203125" style="93" customWidth="1"/>
    <col min="8" max="8" width="4.33203125" style="93" hidden="1" customWidth="1"/>
    <col min="9" max="9" width="4.33203125" style="93" customWidth="1"/>
    <col min="10" max="10" width="68.44140625" style="131" customWidth="1"/>
    <col min="11" max="11" width="13.6640625" style="130" customWidth="1"/>
    <col min="12" max="16384" width="9.109375" style="93"/>
  </cols>
  <sheetData>
    <row r="1" spans="1:12" s="91" customFormat="1" ht="27.75" customHeight="1">
      <c r="B1" s="125" t="str">
        <f>Справочник!B1</f>
        <v>Эвенкийский МР</v>
      </c>
      <c r="C1" s="126"/>
      <c r="D1" s="126"/>
      <c r="E1" s="126"/>
      <c r="F1" s="146"/>
      <c r="G1" s="126"/>
      <c r="H1" s="126"/>
      <c r="I1" s="126"/>
      <c r="J1" s="147"/>
      <c r="K1" s="151" t="s">
        <v>0</v>
      </c>
      <c r="L1" s="149"/>
    </row>
    <row r="2" spans="1:12" s="91" customFormat="1" ht="3" customHeight="1">
      <c r="B2" s="127"/>
      <c r="C2" s="127"/>
      <c r="D2" s="127"/>
      <c r="E2" s="127"/>
      <c r="F2" s="127"/>
      <c r="G2" s="127"/>
      <c r="H2" s="127"/>
      <c r="I2" s="127"/>
      <c r="J2" s="127"/>
      <c r="K2" s="127"/>
    </row>
    <row r="3" spans="1:12" s="91" customFormat="1" ht="27.75" customHeight="1">
      <c r="B3" s="181" t="s">
        <v>1</v>
      </c>
      <c r="C3" s="182"/>
      <c r="D3" s="182"/>
      <c r="E3" s="182"/>
      <c r="F3" s="182"/>
      <c r="G3" s="183" t="s">
        <v>2</v>
      </c>
      <c r="H3" s="183"/>
      <c r="I3" s="183"/>
      <c r="J3" s="183"/>
      <c r="K3" s="163">
        <f>(SUM(Справочник!I:I)+SUM('Часть I'!I:I)+SUM('Часть II'!I:I))/
  (COUNT(Справочник!I:I)+COUNT('Часть I'!I:I)+COUNT('Часть II'!I:I))</f>
        <v>1</v>
      </c>
    </row>
    <row r="4" spans="1:12" ht="37.5" customHeight="1">
      <c r="B4" s="184" t="s">
        <v>3</v>
      </c>
      <c r="C4" s="184"/>
      <c r="D4" s="184"/>
      <c r="E4" s="184"/>
      <c r="F4" s="128" t="s">
        <v>4</v>
      </c>
      <c r="G4" s="184" t="s">
        <v>5</v>
      </c>
      <c r="H4" s="184"/>
      <c r="I4" s="184"/>
      <c r="J4" s="184"/>
      <c r="K4" s="128" t="s">
        <v>4</v>
      </c>
    </row>
    <row r="5" spans="1:12" s="6" customFormat="1" ht="24.75" customHeight="1">
      <c r="B5" s="175" t="s">
        <v>6</v>
      </c>
      <c r="C5" s="175"/>
      <c r="D5" s="175"/>
      <c r="E5" s="175"/>
      <c r="F5" s="92">
        <f>SUM(Справочник!I:I)/COUNT(Справочник!I:I)</f>
        <v>1</v>
      </c>
      <c r="G5" s="175"/>
      <c r="H5" s="175"/>
      <c r="I5" s="175"/>
      <c r="J5" s="175"/>
      <c r="K5" s="150"/>
    </row>
    <row r="6" spans="1:12" s="8" customFormat="1">
      <c r="B6" s="176" t="s">
        <v>7</v>
      </c>
      <c r="C6" s="176"/>
      <c r="D6" s="176"/>
      <c r="E6" s="176"/>
      <c r="F6" s="166">
        <f>SUM('Часть I'!I:I)/COUNT('Часть I'!I:I)</f>
        <v>1</v>
      </c>
      <c r="G6" s="176" t="s">
        <v>8</v>
      </c>
      <c r="H6" s="176"/>
      <c r="I6" s="176"/>
      <c r="J6" s="176"/>
      <c r="K6" s="166">
        <f>SUM('Часть II'!I:I)/COUNT('Часть II'!I:I)</f>
        <v>1</v>
      </c>
    </row>
    <row r="7" spans="1:12" s="8" customFormat="1" ht="15.75" customHeight="1">
      <c r="B7" s="119"/>
      <c r="C7" s="177" t="s">
        <v>9</v>
      </c>
      <c r="D7" s="177"/>
      <c r="E7" s="178"/>
      <c r="F7" s="179">
        <f>SUM('Часть I'!I14:I19)/COUNT('Часть I'!I14:I19)</f>
        <v>1</v>
      </c>
      <c r="G7" s="120"/>
      <c r="H7" s="185" t="s">
        <v>10</v>
      </c>
      <c r="I7" s="185"/>
      <c r="J7" s="186"/>
      <c r="K7" s="179">
        <f>SUM('Часть II'!I14:I199)/COUNT('Часть II'!I14:I199)</f>
        <v>1</v>
      </c>
    </row>
    <row r="8" spans="1:12" s="8" customFormat="1" ht="15.75" customHeight="1">
      <c r="B8" s="119"/>
      <c r="C8" s="120"/>
      <c r="D8" s="173" t="s">
        <v>11</v>
      </c>
      <c r="E8" s="174"/>
      <c r="F8" s="179"/>
      <c r="G8" s="120"/>
      <c r="H8" s="185"/>
      <c r="I8" s="185"/>
      <c r="J8" s="186"/>
      <c r="K8" s="179"/>
    </row>
    <row r="9" spans="1:12" s="8" customFormat="1" ht="15.75" customHeight="1">
      <c r="B9" s="119"/>
      <c r="C9" s="120"/>
      <c r="D9" s="140"/>
      <c r="E9" s="173" t="s">
        <v>12</v>
      </c>
      <c r="F9" s="179">
        <f>SUM('Часть I'!I14:I19)/COUNT('Часть I'!I14:I19)</f>
        <v>1</v>
      </c>
      <c r="G9" s="120"/>
      <c r="H9" s="120"/>
      <c r="I9" s="173" t="s">
        <v>11</v>
      </c>
      <c r="J9" s="174"/>
      <c r="K9" s="179"/>
    </row>
    <row r="10" spans="1:12" s="8" customFormat="1" ht="16.5" customHeight="1">
      <c r="B10" s="119"/>
      <c r="C10" s="140"/>
      <c r="E10" s="173"/>
      <c r="F10" s="179"/>
      <c r="G10" s="120"/>
      <c r="H10" s="140"/>
      <c r="I10" s="140"/>
      <c r="J10" s="180" t="s">
        <v>13</v>
      </c>
      <c r="K10" s="179">
        <f>SUM('Часть II'!I14:I28)/COUNT('Часть II'!I14:I28)</f>
        <v>1</v>
      </c>
    </row>
    <row r="11" spans="1:12" s="8" customFormat="1" ht="16.5" customHeight="1">
      <c r="B11" s="121"/>
      <c r="C11" s="177" t="s">
        <v>14</v>
      </c>
      <c r="D11" s="177"/>
      <c r="E11" s="178"/>
      <c r="F11" s="179">
        <f>SUM('Часть I'!I29:I160)/COUNT('Часть I'!I29:I160)</f>
        <v>1</v>
      </c>
      <c r="G11" s="120"/>
      <c r="H11" s="140"/>
      <c r="I11" s="140"/>
      <c r="J11" s="180"/>
      <c r="K11" s="179"/>
    </row>
    <row r="12" spans="1:12" s="8" customFormat="1" ht="16.5" customHeight="1">
      <c r="B12" s="121"/>
      <c r="C12" s="177"/>
      <c r="D12" s="177"/>
      <c r="E12" s="178"/>
      <c r="F12" s="179"/>
      <c r="G12" s="120"/>
      <c r="H12" s="140"/>
      <c r="I12" s="140"/>
      <c r="J12" s="180" t="s">
        <v>15</v>
      </c>
      <c r="K12" s="179">
        <f>SUM('Часть II'!I32:I55)/COUNT('Часть II'!I32:I55)</f>
        <v>1</v>
      </c>
    </row>
    <row r="13" spans="1:12" s="122" customFormat="1" ht="16.5" customHeight="1">
      <c r="A13" s="8"/>
      <c r="B13" s="121"/>
      <c r="C13" s="177"/>
      <c r="D13" s="177"/>
      <c r="E13" s="178"/>
      <c r="F13" s="179"/>
      <c r="G13" s="120"/>
      <c r="H13" s="140"/>
      <c r="I13" s="140"/>
      <c r="J13" s="180"/>
      <c r="K13" s="179"/>
    </row>
    <row r="14" spans="1:12" s="122" customFormat="1" ht="15.75" customHeight="1">
      <c r="B14" s="119"/>
      <c r="C14" s="120"/>
      <c r="D14" s="171" t="s">
        <v>11</v>
      </c>
      <c r="E14" s="172"/>
      <c r="F14" s="179"/>
      <c r="G14" s="120"/>
      <c r="H14" s="140"/>
      <c r="I14" s="140"/>
      <c r="J14" s="180" t="s">
        <v>16</v>
      </c>
      <c r="K14" s="179">
        <f>SUM('Часть II'!I59:I85)/COUNT('Часть II'!I59:I85)</f>
        <v>1</v>
      </c>
      <c r="L14" s="8"/>
    </row>
    <row r="15" spans="1:12" s="8" customFormat="1" ht="15.75" customHeight="1">
      <c r="A15" s="122"/>
      <c r="B15" s="119"/>
      <c r="C15" s="120"/>
      <c r="D15" s="144"/>
      <c r="E15" s="180" t="s">
        <v>17</v>
      </c>
      <c r="F15" s="179">
        <f>SUM('Часть I'!I29:I34)/COUNT('Часть I'!I29:I34)</f>
        <v>1</v>
      </c>
      <c r="G15" s="120"/>
      <c r="H15" s="140"/>
      <c r="I15" s="140"/>
      <c r="J15" s="180"/>
      <c r="K15" s="179"/>
    </row>
    <row r="16" spans="1:12" s="8" customFormat="1" ht="15.75" customHeight="1">
      <c r="B16" s="119"/>
      <c r="C16" s="120"/>
      <c r="D16" s="120"/>
      <c r="E16" s="180"/>
      <c r="F16" s="179"/>
      <c r="G16" s="120"/>
      <c r="H16" s="140"/>
      <c r="I16" s="140"/>
      <c r="J16" s="165" t="s">
        <v>18</v>
      </c>
      <c r="K16" s="166">
        <f>SUM('Часть II'!I89:I97)/COUNT('Часть II'!I89:I97)</f>
        <v>1</v>
      </c>
    </row>
    <row r="17" spans="2:11" s="8" customFormat="1" ht="16.5" customHeight="1">
      <c r="B17" s="119"/>
      <c r="C17" s="120"/>
      <c r="D17" s="120"/>
      <c r="E17" s="180"/>
      <c r="F17" s="179"/>
      <c r="G17" s="120"/>
      <c r="H17" s="140"/>
      <c r="I17" s="140"/>
      <c r="J17" s="165" t="s">
        <v>19</v>
      </c>
      <c r="K17" s="166">
        <f>SUM('Часть II'!I101:I130)/COUNT('Часть II'!I101:I130)</f>
        <v>1</v>
      </c>
    </row>
    <row r="18" spans="2:11" s="8" customFormat="1" ht="16.5" customHeight="1">
      <c r="B18" s="119"/>
      <c r="C18" s="120"/>
      <c r="D18" s="120"/>
      <c r="E18" s="180" t="s">
        <v>20</v>
      </c>
      <c r="F18" s="179">
        <f>SUM('Часть I'!I38:I82)/COUNT('Часть I'!I38:I82)</f>
        <v>1</v>
      </c>
      <c r="G18" s="120"/>
      <c r="H18" s="140"/>
      <c r="I18" s="140"/>
      <c r="J18" s="180" t="s">
        <v>21</v>
      </c>
      <c r="K18" s="179">
        <f>SUM('Часть II'!I134:I148)/COUNT('Часть II'!I134:I148)</f>
        <v>1</v>
      </c>
    </row>
    <row r="19" spans="2:11" s="8" customFormat="1" ht="16.5" customHeight="1">
      <c r="B19" s="119"/>
      <c r="C19" s="120"/>
      <c r="D19" s="120"/>
      <c r="E19" s="180"/>
      <c r="F19" s="179"/>
      <c r="G19" s="120"/>
      <c r="H19" s="140"/>
      <c r="I19" s="140"/>
      <c r="J19" s="180"/>
      <c r="K19" s="179"/>
    </row>
    <row r="20" spans="2:11" s="8" customFormat="1" ht="16.5" customHeight="1">
      <c r="B20" s="119"/>
      <c r="C20" s="120"/>
      <c r="D20" s="120"/>
      <c r="E20" s="180"/>
      <c r="F20" s="179"/>
      <c r="G20" s="120"/>
      <c r="H20" s="140"/>
      <c r="I20" s="140"/>
      <c r="J20" s="180"/>
      <c r="K20" s="179"/>
    </row>
    <row r="21" spans="2:11" s="8" customFormat="1" ht="16.5" customHeight="1">
      <c r="B21" s="119"/>
      <c r="C21" s="120"/>
      <c r="D21" s="120"/>
      <c r="E21" s="180" t="s">
        <v>22</v>
      </c>
      <c r="F21" s="179">
        <f>SUM('Часть I'!I86:I94)/COUNT('Часть I'!I86:I94)</f>
        <v>1</v>
      </c>
      <c r="G21" s="120"/>
      <c r="H21" s="140"/>
      <c r="I21" s="140"/>
      <c r="J21" s="165" t="s">
        <v>23</v>
      </c>
      <c r="K21" s="166">
        <f>SUM('Часть II'!I152:I154)/COUNT('Часть II'!I152:I154)</f>
        <v>1</v>
      </c>
    </row>
    <row r="22" spans="2:11" s="8" customFormat="1" ht="16.5" customHeight="1">
      <c r="B22" s="119"/>
      <c r="C22" s="120"/>
      <c r="D22" s="120"/>
      <c r="E22" s="180"/>
      <c r="F22" s="179"/>
      <c r="G22" s="119"/>
      <c r="H22" s="140"/>
      <c r="I22" s="140"/>
      <c r="J22" s="180" t="s">
        <v>24</v>
      </c>
      <c r="K22" s="187">
        <f>SUM('Часть II'!I158:I199)/COUNT('Часть II'!I158:I199)</f>
        <v>1</v>
      </c>
    </row>
    <row r="23" spans="2:11" s="8" customFormat="1" ht="16.5" customHeight="1">
      <c r="B23" s="119"/>
      <c r="C23" s="120"/>
      <c r="D23" s="120"/>
      <c r="E23" s="180"/>
      <c r="F23" s="179"/>
      <c r="G23" s="121"/>
      <c r="H23" s="120"/>
      <c r="I23" s="120"/>
      <c r="J23" s="180"/>
      <c r="K23" s="187"/>
    </row>
    <row r="24" spans="2:11" s="8" customFormat="1" ht="16.5" customHeight="1">
      <c r="B24" s="119"/>
      <c r="C24" s="120"/>
      <c r="D24" s="120"/>
      <c r="E24" s="180"/>
      <c r="F24" s="179"/>
      <c r="G24" s="121"/>
      <c r="H24" s="143"/>
      <c r="I24" s="143"/>
      <c r="J24" s="180"/>
      <c r="K24" s="187"/>
    </row>
    <row r="25" spans="2:11" s="8" customFormat="1" ht="15.75" customHeight="1">
      <c r="B25" s="119"/>
      <c r="C25" s="120"/>
      <c r="D25" s="120"/>
      <c r="E25" s="180" t="s">
        <v>25</v>
      </c>
      <c r="F25" s="179">
        <f>SUM('Часть I'!I98:I160)/COUNT('Часть I'!I98:I160)</f>
        <v>1</v>
      </c>
      <c r="G25" s="17"/>
      <c r="H25" s="177" t="s">
        <v>26</v>
      </c>
      <c r="I25" s="177"/>
      <c r="J25" s="178"/>
      <c r="K25" s="179">
        <f>SUM('Часть II'!I209:I292)/COUNT('Часть II'!I209:I292)</f>
        <v>1</v>
      </c>
    </row>
    <row r="26" spans="2:11" s="8" customFormat="1" ht="15.75" customHeight="1">
      <c r="B26" s="119"/>
      <c r="C26" s="120"/>
      <c r="D26" s="120"/>
      <c r="E26" s="180"/>
      <c r="F26" s="179"/>
      <c r="G26" s="120"/>
      <c r="H26" s="177"/>
      <c r="I26" s="177"/>
      <c r="J26" s="178"/>
      <c r="K26" s="179"/>
    </row>
    <row r="27" spans="2:11" s="8" customFormat="1">
      <c r="B27" s="119"/>
      <c r="C27" s="120"/>
      <c r="D27" s="120"/>
      <c r="E27" s="180"/>
      <c r="F27" s="179"/>
      <c r="G27" s="120"/>
      <c r="H27" s="120"/>
      <c r="I27" s="173" t="s">
        <v>11</v>
      </c>
      <c r="J27" s="174"/>
      <c r="K27" s="179"/>
    </row>
    <row r="28" spans="2:11" s="8" customFormat="1" ht="15.75" customHeight="1">
      <c r="B28" s="121"/>
      <c r="C28" s="177" t="s">
        <v>27</v>
      </c>
      <c r="D28" s="177"/>
      <c r="E28" s="178"/>
      <c r="F28" s="179">
        <f>SUM('Часть I'!I170:I262)/COUNT('Часть I'!I170:I262)</f>
        <v>1</v>
      </c>
      <c r="G28" s="120"/>
      <c r="H28" s="120"/>
      <c r="I28" s="140"/>
      <c r="J28" s="180" t="s">
        <v>28</v>
      </c>
      <c r="K28" s="179">
        <f>SUM('Часть II'!I209:I235)/COUNT('Часть II'!I209:I235)</f>
        <v>1</v>
      </c>
    </row>
    <row r="29" spans="2:11" s="8" customFormat="1" ht="16.5" customHeight="1">
      <c r="B29" s="121"/>
      <c r="C29" s="177"/>
      <c r="D29" s="177"/>
      <c r="E29" s="178"/>
      <c r="F29" s="179"/>
      <c r="G29" s="120"/>
      <c r="H29" s="120"/>
      <c r="I29" s="120"/>
      <c r="J29" s="180"/>
      <c r="K29" s="179"/>
    </row>
    <row r="30" spans="2:11" s="8" customFormat="1" ht="15.75" customHeight="1">
      <c r="B30" s="119"/>
      <c r="C30" s="120"/>
      <c r="D30" s="173" t="s">
        <v>11</v>
      </c>
      <c r="E30" s="174"/>
      <c r="F30" s="179"/>
      <c r="G30" s="120"/>
      <c r="H30" s="120"/>
      <c r="I30" s="120"/>
      <c r="J30" s="180" t="s">
        <v>29</v>
      </c>
      <c r="K30" s="179">
        <f>SUM('Часть II'!I239:I250)/COUNT('Часть II'!I239:I250)</f>
        <v>1</v>
      </c>
    </row>
    <row r="31" spans="2:11" s="8" customFormat="1" ht="15.75" customHeight="1">
      <c r="B31" s="119"/>
      <c r="C31" s="120"/>
      <c r="D31" s="120"/>
      <c r="E31" s="180" t="s">
        <v>30</v>
      </c>
      <c r="F31" s="179">
        <f>SUM('Часть I'!I170:I175)/COUNT('Часть I'!I170:I175)</f>
        <v>1</v>
      </c>
      <c r="G31" s="120"/>
      <c r="H31" s="120"/>
      <c r="I31" s="120"/>
      <c r="J31" s="180"/>
      <c r="K31" s="179"/>
    </row>
    <row r="32" spans="2:11" s="8" customFormat="1" ht="15.75" customHeight="1">
      <c r="B32" s="119"/>
      <c r="C32" s="120"/>
      <c r="D32" s="120"/>
      <c r="E32" s="180"/>
      <c r="F32" s="179"/>
      <c r="G32" s="120"/>
      <c r="H32" s="120"/>
      <c r="I32" s="120"/>
      <c r="J32" s="180" t="s">
        <v>31</v>
      </c>
      <c r="K32" s="179">
        <f>SUM('Часть II'!I254:I268)/COUNT('Часть II'!I254:I268)</f>
        <v>1</v>
      </c>
    </row>
    <row r="33" spans="1:12" s="8" customFormat="1" ht="15.75" customHeight="1">
      <c r="B33" s="119"/>
      <c r="C33" s="120"/>
      <c r="D33" s="120"/>
      <c r="E33" s="180" t="s">
        <v>32</v>
      </c>
      <c r="F33" s="179">
        <f>SUM('Часть I'!I179:I184)/COUNT('Часть I'!I179:I184)</f>
        <v>1</v>
      </c>
      <c r="G33" s="120"/>
      <c r="H33" s="120"/>
      <c r="I33" s="120"/>
      <c r="J33" s="180"/>
      <c r="K33" s="179"/>
    </row>
    <row r="34" spans="1:12" s="8" customFormat="1" ht="16.5" customHeight="1">
      <c r="B34" s="119"/>
      <c r="C34" s="120"/>
      <c r="D34" s="120"/>
      <c r="E34" s="180"/>
      <c r="F34" s="179"/>
      <c r="G34" s="120"/>
      <c r="H34" s="120"/>
      <c r="I34" s="120"/>
      <c r="J34" s="180" t="s">
        <v>33</v>
      </c>
      <c r="K34" s="179">
        <f>SUM('Часть II'!I272:I280)/COUNT('Часть II'!I272:I280)</f>
        <v>1</v>
      </c>
    </row>
    <row r="35" spans="1:12" s="8" customFormat="1" ht="16.5" customHeight="1">
      <c r="B35" s="119"/>
      <c r="C35" s="120"/>
      <c r="D35" s="120"/>
      <c r="E35" s="165" t="s">
        <v>34</v>
      </c>
      <c r="F35" s="166">
        <f>SUM('Часть I'!I188:I196)/COUNT('Часть I'!I188:I196)</f>
        <v>1</v>
      </c>
      <c r="G35" s="120"/>
      <c r="H35" s="120"/>
      <c r="I35" s="120"/>
      <c r="J35" s="180"/>
      <c r="K35" s="179"/>
    </row>
    <row r="36" spans="1:12" s="8" customFormat="1" ht="16.5" customHeight="1">
      <c r="B36" s="119"/>
      <c r="C36" s="120"/>
      <c r="D36" s="120"/>
      <c r="E36" s="180" t="s">
        <v>35</v>
      </c>
      <c r="F36" s="179">
        <f>SUM('Часть I'!I200:I205)/COUNT('Часть I'!I200:I205)</f>
        <v>1</v>
      </c>
      <c r="G36" s="120"/>
      <c r="H36" s="120"/>
      <c r="I36" s="120"/>
      <c r="J36" s="180"/>
      <c r="K36" s="179"/>
    </row>
    <row r="37" spans="1:12" s="8" customFormat="1" ht="16.5" customHeight="1">
      <c r="B37" s="119"/>
      <c r="C37" s="120"/>
      <c r="D37" s="120"/>
      <c r="E37" s="180"/>
      <c r="F37" s="179"/>
      <c r="G37" s="120"/>
      <c r="H37" s="120"/>
      <c r="I37" s="120"/>
      <c r="J37" s="180" t="s">
        <v>36</v>
      </c>
      <c r="K37" s="179">
        <f>SUM('Часть II'!I284:I292)/COUNT('Часть II'!I284:I292)</f>
        <v>1</v>
      </c>
    </row>
    <row r="38" spans="1:12" s="8" customFormat="1" ht="16.5" customHeight="1">
      <c r="B38" s="119"/>
      <c r="C38" s="120"/>
      <c r="D38" s="120"/>
      <c r="E38" s="141" t="s">
        <v>37</v>
      </c>
      <c r="F38" s="166">
        <f>SUM('Часть I'!I209:I217)/COUNT('Часть I'!I209:I217)</f>
        <v>1</v>
      </c>
      <c r="G38" s="120"/>
      <c r="H38" s="120"/>
      <c r="I38" s="120"/>
      <c r="J38" s="180"/>
      <c r="K38" s="179"/>
    </row>
    <row r="39" spans="1:12" s="8" customFormat="1" ht="15.75" customHeight="1">
      <c r="B39" s="119"/>
      <c r="C39" s="120"/>
      <c r="D39" s="120"/>
      <c r="E39" s="141" t="s">
        <v>38</v>
      </c>
      <c r="F39" s="166">
        <f>SUM('Часть I'!I221:I226)/COUNT('Часть I'!I221:I226)</f>
        <v>1</v>
      </c>
      <c r="G39" s="17"/>
      <c r="H39" s="177" t="s">
        <v>39</v>
      </c>
      <c r="I39" s="177"/>
      <c r="J39" s="178"/>
      <c r="K39" s="179">
        <f>SUM('Часть II'!I302:I406)/COUNT('Часть II'!I302:I406)</f>
        <v>1</v>
      </c>
      <c r="L39" s="122"/>
    </row>
    <row r="40" spans="1:12" s="8" customFormat="1" ht="15.75" customHeight="1">
      <c r="A40" s="122"/>
      <c r="B40" s="119"/>
      <c r="C40" s="120"/>
      <c r="D40" s="120"/>
      <c r="E40" s="180" t="s">
        <v>40</v>
      </c>
      <c r="F40" s="179">
        <f>SUM('Часть I'!I230:I238)/COUNT('Часть I'!I230:I238)</f>
        <v>1</v>
      </c>
      <c r="G40" s="120"/>
      <c r="H40" s="177"/>
      <c r="I40" s="177"/>
      <c r="J40" s="178"/>
      <c r="K40" s="179"/>
      <c r="L40" s="122"/>
    </row>
    <row r="41" spans="1:12" s="8" customFormat="1" ht="15.75" customHeight="1">
      <c r="A41" s="122"/>
      <c r="B41" s="119"/>
      <c r="C41" s="120"/>
      <c r="D41" s="120"/>
      <c r="E41" s="180"/>
      <c r="F41" s="179"/>
      <c r="G41" s="120"/>
      <c r="H41" s="120"/>
      <c r="I41" s="171" t="s">
        <v>11</v>
      </c>
      <c r="J41" s="172"/>
      <c r="K41" s="179"/>
      <c r="L41" s="122"/>
    </row>
    <row r="42" spans="1:12" s="122" customFormat="1" ht="15.75" customHeight="1">
      <c r="B42" s="119"/>
      <c r="C42" s="120"/>
      <c r="D42" s="120"/>
      <c r="E42" s="180"/>
      <c r="F42" s="179"/>
      <c r="G42" s="120"/>
      <c r="H42" s="120"/>
      <c r="I42" s="120"/>
      <c r="J42" s="141" t="s">
        <v>41</v>
      </c>
      <c r="K42" s="166">
        <f>SUM('Часть II'!I302:I310)/COUNT('Часть II'!I302:I310)</f>
        <v>1</v>
      </c>
      <c r="L42" s="8"/>
    </row>
    <row r="43" spans="1:12" s="122" customFormat="1" ht="15.75" customHeight="1">
      <c r="A43" s="8"/>
      <c r="B43" s="119"/>
      <c r="C43" s="120"/>
      <c r="D43" s="120"/>
      <c r="E43" s="180" t="s">
        <v>42</v>
      </c>
      <c r="F43" s="179">
        <f>SUM('Часть I'!I242:I244)/COUNT('Часть I'!I242:I244)</f>
        <v>1</v>
      </c>
      <c r="G43" s="120"/>
      <c r="H43" s="120"/>
      <c r="I43" s="120"/>
      <c r="J43" s="180" t="s">
        <v>43</v>
      </c>
      <c r="K43" s="179">
        <f>SUM('Часть II'!I314:I343)/COUNT('Часть II'!I314:I343)</f>
        <v>1</v>
      </c>
      <c r="L43" s="8"/>
    </row>
    <row r="44" spans="1:12" s="122" customFormat="1" ht="15.75" customHeight="1">
      <c r="A44" s="8"/>
      <c r="B44" s="119"/>
      <c r="C44" s="120"/>
      <c r="D44" s="120"/>
      <c r="E44" s="180"/>
      <c r="F44" s="179"/>
      <c r="G44" s="120"/>
      <c r="H44" s="120"/>
      <c r="I44" s="120"/>
      <c r="J44" s="180"/>
      <c r="K44" s="179"/>
      <c r="L44" s="8"/>
    </row>
    <row r="45" spans="1:12" s="122" customFormat="1" ht="15.75" customHeight="1">
      <c r="A45" s="8"/>
      <c r="B45" s="119"/>
      <c r="C45" s="120"/>
      <c r="D45" s="120"/>
      <c r="E45" s="180"/>
      <c r="F45" s="179"/>
      <c r="G45" s="120"/>
      <c r="H45" s="120"/>
      <c r="I45" s="120"/>
      <c r="J45" s="180"/>
      <c r="K45" s="179"/>
      <c r="L45" s="8"/>
    </row>
    <row r="46" spans="1:12" s="122" customFormat="1" ht="15.75" customHeight="1">
      <c r="A46" s="8"/>
      <c r="B46" s="119"/>
      <c r="C46" s="120"/>
      <c r="D46" s="120"/>
      <c r="E46" s="180" t="s">
        <v>44</v>
      </c>
      <c r="F46" s="179">
        <f>SUM('Часть I'!I248:I250)/COUNT('Часть I'!I248:I250)</f>
        <v>1</v>
      </c>
      <c r="G46" s="120"/>
      <c r="H46" s="120"/>
      <c r="I46" s="120"/>
      <c r="J46" s="180"/>
      <c r="K46" s="179"/>
      <c r="L46" s="8"/>
    </row>
    <row r="47" spans="1:12" s="122" customFormat="1" ht="15.75" customHeight="1">
      <c r="A47" s="8"/>
      <c r="B47" s="119"/>
      <c r="C47" s="120"/>
      <c r="D47" s="120"/>
      <c r="E47" s="180"/>
      <c r="F47" s="179"/>
      <c r="G47" s="120"/>
      <c r="H47" s="120"/>
      <c r="I47" s="120"/>
      <c r="J47" s="180"/>
      <c r="K47" s="179"/>
      <c r="L47" s="8"/>
    </row>
    <row r="48" spans="1:12" s="8" customFormat="1" ht="15.75" customHeight="1">
      <c r="B48" s="119"/>
      <c r="C48" s="120"/>
      <c r="D48" s="120"/>
      <c r="E48" s="180" t="s">
        <v>45</v>
      </c>
      <c r="F48" s="179">
        <f>SUM('Часть I'!I254:I256)/COUNT('Часть I'!I254:I256)</f>
        <v>1</v>
      </c>
      <c r="G48" s="120"/>
      <c r="H48" s="120"/>
      <c r="I48" s="120"/>
      <c r="J48" s="180"/>
      <c r="K48" s="179"/>
    </row>
    <row r="49" spans="1:12" s="8" customFormat="1" ht="15.75" customHeight="1">
      <c r="B49" s="119"/>
      <c r="C49" s="120"/>
      <c r="D49" s="120"/>
      <c r="E49" s="180"/>
      <c r="F49" s="179"/>
      <c r="G49" s="120"/>
      <c r="H49" s="120"/>
      <c r="I49" s="120"/>
      <c r="J49" s="141" t="s">
        <v>46</v>
      </c>
      <c r="K49" s="166">
        <f>SUM('Часть II'!I347:I352)/COUNT('Часть II'!I347:I352)</f>
        <v>1</v>
      </c>
    </row>
    <row r="50" spans="1:12" s="8" customFormat="1" ht="15.75" customHeight="1">
      <c r="B50" s="119"/>
      <c r="C50" s="120"/>
      <c r="D50" s="120"/>
      <c r="E50" s="180"/>
      <c r="F50" s="179"/>
      <c r="G50" s="120"/>
      <c r="H50" s="120"/>
      <c r="I50" s="120"/>
      <c r="J50" s="180" t="s">
        <v>47</v>
      </c>
      <c r="K50" s="179">
        <f>SUM('Часть II'!I356:I361)/COUNT('Часть II'!I356:I361)</f>
        <v>1</v>
      </c>
    </row>
    <row r="51" spans="1:12" s="8" customFormat="1" ht="15.75" customHeight="1">
      <c r="B51" s="119"/>
      <c r="C51" s="120"/>
      <c r="D51" s="120"/>
      <c r="E51" s="180"/>
      <c r="F51" s="179"/>
      <c r="G51" s="120"/>
      <c r="H51" s="120"/>
      <c r="I51" s="120"/>
      <c r="J51" s="180"/>
      <c r="K51" s="179"/>
    </row>
    <row r="52" spans="1:12" s="8" customFormat="1" ht="15.75" customHeight="1">
      <c r="B52" s="119"/>
      <c r="C52" s="120"/>
      <c r="D52" s="120"/>
      <c r="E52" s="180" t="s">
        <v>48</v>
      </c>
      <c r="F52" s="179">
        <f>SUM('Часть I'!I260:I262)/COUNT('Часть I'!I260:I262)</f>
        <v>1</v>
      </c>
      <c r="G52" s="120"/>
      <c r="H52" s="120"/>
      <c r="I52" s="120"/>
      <c r="J52" s="180" t="s">
        <v>49</v>
      </c>
      <c r="K52" s="179">
        <f>SUM('Часть II'!I365:I382)/COUNT('Часть II'!I365:I382)</f>
        <v>1</v>
      </c>
    </row>
    <row r="53" spans="1:12" s="8" customFormat="1" ht="15.75" customHeight="1">
      <c r="B53" s="119"/>
      <c r="C53" s="120"/>
      <c r="D53" s="120"/>
      <c r="E53" s="180"/>
      <c r="F53" s="179"/>
      <c r="G53" s="120"/>
      <c r="H53" s="120"/>
      <c r="I53" s="120"/>
      <c r="J53" s="180"/>
      <c r="K53" s="179"/>
    </row>
    <row r="54" spans="1:12" s="8" customFormat="1" ht="15.75" customHeight="1">
      <c r="B54" s="121"/>
      <c r="C54" s="177" t="s">
        <v>50</v>
      </c>
      <c r="D54" s="177"/>
      <c r="E54" s="178"/>
      <c r="F54" s="179">
        <f>SUM('Часть I'!I272:I409)/COUNT('Часть I'!I272:I409)</f>
        <v>1</v>
      </c>
      <c r="G54" s="120"/>
      <c r="H54" s="120"/>
      <c r="I54" s="120"/>
      <c r="J54" s="180" t="s">
        <v>51</v>
      </c>
      <c r="K54" s="179">
        <f>SUM('Часть II'!I386:I391)/COUNT('Часть II'!I386:I391)</f>
        <v>1</v>
      </c>
    </row>
    <row r="55" spans="1:12" s="8" customFormat="1" ht="15.75" customHeight="1">
      <c r="B55" s="121"/>
      <c r="C55" s="177"/>
      <c r="D55" s="177"/>
      <c r="E55" s="178"/>
      <c r="F55" s="179"/>
      <c r="G55" s="120"/>
      <c r="H55" s="120"/>
      <c r="I55" s="120"/>
      <c r="J55" s="180"/>
      <c r="K55" s="179"/>
    </row>
    <row r="56" spans="1:12" s="8" customFormat="1" ht="15.75" customHeight="1">
      <c r="B56" s="119"/>
      <c r="C56" s="120"/>
      <c r="D56" s="171" t="s">
        <v>11</v>
      </c>
      <c r="E56" s="172"/>
      <c r="F56" s="179"/>
      <c r="G56" s="120"/>
      <c r="H56" s="120"/>
      <c r="I56" s="120"/>
      <c r="J56" s="180" t="s">
        <v>52</v>
      </c>
      <c r="K56" s="179">
        <f>SUM('Часть II'!I395:I400)/COUNT('Часть II'!I395:I400)</f>
        <v>1</v>
      </c>
    </row>
    <row r="57" spans="1:12" s="8" customFormat="1" ht="15.75" customHeight="1">
      <c r="B57" s="119"/>
      <c r="C57" s="120"/>
      <c r="D57" s="120"/>
      <c r="E57" s="180" t="s">
        <v>53</v>
      </c>
      <c r="F57" s="179">
        <f>SUM('Часть I'!I272:I280)/COUNT('Часть I'!I272:I280)</f>
        <v>1</v>
      </c>
      <c r="G57" s="120"/>
      <c r="H57" s="120"/>
      <c r="I57" s="120"/>
      <c r="J57" s="180"/>
      <c r="K57" s="179"/>
    </row>
    <row r="58" spans="1:12" s="8" customFormat="1" ht="15.75" customHeight="1">
      <c r="B58" s="119"/>
      <c r="C58" s="120"/>
      <c r="D58" s="120"/>
      <c r="E58" s="180"/>
      <c r="F58" s="179"/>
      <c r="G58" s="120"/>
      <c r="H58" s="120"/>
      <c r="I58" s="120"/>
      <c r="J58" s="180" t="s">
        <v>54</v>
      </c>
      <c r="K58" s="179">
        <f>SUM('Часть II'!I404:I406)/COUNT('Часть II'!I404:I406)</f>
        <v>1</v>
      </c>
    </row>
    <row r="59" spans="1:12" s="8" customFormat="1" ht="15.75" customHeight="1">
      <c r="B59" s="119"/>
      <c r="C59" s="120"/>
      <c r="D59" s="120"/>
      <c r="E59" s="180" t="s">
        <v>55</v>
      </c>
      <c r="F59" s="179">
        <f>SUM('Часть I'!I284:I298)/COUNT('Часть I'!I284:I298)</f>
        <v>1</v>
      </c>
      <c r="G59" s="120"/>
      <c r="H59" s="120"/>
      <c r="I59" s="120"/>
      <c r="J59" s="180"/>
      <c r="K59" s="179"/>
    </row>
    <row r="60" spans="1:12" s="8" customFormat="1" ht="16.5" customHeight="1">
      <c r="B60" s="119"/>
      <c r="C60" s="120"/>
      <c r="D60" s="120"/>
      <c r="E60" s="180"/>
      <c r="F60" s="179"/>
      <c r="G60" s="120"/>
      <c r="H60" s="120"/>
      <c r="I60" s="120"/>
      <c r="J60" s="180"/>
      <c r="K60" s="179"/>
      <c r="L60" s="122"/>
    </row>
    <row r="61" spans="1:12" s="122" customFormat="1" ht="16.5" customHeight="1">
      <c r="A61" s="8"/>
      <c r="B61" s="119"/>
      <c r="C61" s="120"/>
      <c r="D61" s="120"/>
      <c r="E61" s="180" t="s">
        <v>56</v>
      </c>
      <c r="F61" s="179">
        <f>SUM('Часть I'!I302:I307)/COUNT('Часть I'!I302:I307)</f>
        <v>1</v>
      </c>
      <c r="G61" s="17"/>
      <c r="H61" s="185" t="s">
        <v>57</v>
      </c>
      <c r="I61" s="185"/>
      <c r="J61" s="186"/>
      <c r="K61" s="179">
        <f>SUM('Часть II'!I416:I523)/COUNT('Часть II'!I416:I523)</f>
        <v>1</v>
      </c>
      <c r="L61" s="8"/>
    </row>
    <row r="62" spans="1:12" s="8" customFormat="1" ht="16.5" customHeight="1">
      <c r="B62" s="119"/>
      <c r="C62" s="120"/>
      <c r="D62" s="120"/>
      <c r="E62" s="180"/>
      <c r="F62" s="179"/>
      <c r="G62" s="17"/>
      <c r="H62" s="185"/>
      <c r="I62" s="185"/>
      <c r="J62" s="186"/>
      <c r="K62" s="179"/>
    </row>
    <row r="63" spans="1:12" s="8" customFormat="1" ht="15.75" customHeight="1">
      <c r="B63" s="119"/>
      <c r="C63" s="120"/>
      <c r="D63" s="120"/>
      <c r="E63" s="180"/>
      <c r="F63" s="179"/>
      <c r="G63" s="120"/>
      <c r="H63" s="120"/>
      <c r="I63" s="171" t="s">
        <v>11</v>
      </c>
      <c r="J63" s="172"/>
      <c r="K63" s="179"/>
    </row>
    <row r="64" spans="1:12" s="8" customFormat="1" ht="15.75" customHeight="1">
      <c r="B64" s="119"/>
      <c r="C64" s="120"/>
      <c r="D64" s="120"/>
      <c r="E64" s="180"/>
      <c r="F64" s="179"/>
      <c r="G64" s="120"/>
      <c r="H64" s="120"/>
      <c r="I64" s="120"/>
      <c r="J64" s="180" t="s">
        <v>58</v>
      </c>
      <c r="K64" s="179">
        <f>SUM('Часть II'!I416:I418)/COUNT('Часть II'!I416:I418)</f>
        <v>1</v>
      </c>
    </row>
    <row r="65" spans="1:12" s="8" customFormat="1" ht="15.75" customHeight="1">
      <c r="B65" s="119"/>
      <c r="C65" s="120"/>
      <c r="D65" s="120"/>
      <c r="E65" s="180" t="s">
        <v>59</v>
      </c>
      <c r="F65" s="179">
        <f>SUM('Часть I'!I311:I319)/COUNT('Часть I'!I311:I319)</f>
        <v>1</v>
      </c>
      <c r="G65" s="120"/>
      <c r="H65" s="120"/>
      <c r="I65" s="120"/>
      <c r="J65" s="180"/>
      <c r="K65" s="179"/>
    </row>
    <row r="66" spans="1:12" s="8" customFormat="1" ht="15.75" customHeight="1">
      <c r="B66" s="119"/>
      <c r="C66" s="120"/>
      <c r="D66" s="120"/>
      <c r="E66" s="180"/>
      <c r="F66" s="179"/>
      <c r="G66" s="120"/>
      <c r="H66" s="120"/>
      <c r="I66" s="120"/>
      <c r="J66" s="180" t="s">
        <v>60</v>
      </c>
      <c r="K66" s="179">
        <f>SUM('Часть II'!I422:I427)/COUNT('Часть II'!I422:I427)</f>
        <v>1</v>
      </c>
    </row>
    <row r="67" spans="1:12" s="8" customFormat="1" ht="15.75" customHeight="1">
      <c r="B67" s="119"/>
      <c r="C67" s="120"/>
      <c r="D67" s="120"/>
      <c r="E67" s="180"/>
      <c r="F67" s="179"/>
      <c r="G67" s="120"/>
      <c r="H67" s="120"/>
      <c r="I67" s="120"/>
      <c r="J67" s="180"/>
      <c r="K67" s="179"/>
    </row>
    <row r="68" spans="1:12" s="8" customFormat="1" ht="15.75" customHeight="1">
      <c r="B68" s="119"/>
      <c r="C68" s="120"/>
      <c r="D68" s="120"/>
      <c r="E68" s="141" t="s">
        <v>61</v>
      </c>
      <c r="F68" s="166">
        <f>SUM('Часть I'!I323:I328)/COUNT('Часть I'!I323:I328)</f>
        <v>1</v>
      </c>
      <c r="G68" s="120"/>
      <c r="H68" s="120"/>
      <c r="I68" s="120"/>
      <c r="J68" s="180"/>
      <c r="K68" s="179"/>
    </row>
    <row r="69" spans="1:12" s="8" customFormat="1" ht="15.75" customHeight="1">
      <c r="B69" s="119"/>
      <c r="C69" s="120"/>
      <c r="D69" s="120"/>
      <c r="E69" s="141" t="s">
        <v>62</v>
      </c>
      <c r="F69" s="166">
        <f>SUM('Часть I'!I332:I361)/COUNT('Часть I'!I332:I361)</f>
        <v>1</v>
      </c>
      <c r="G69" s="120"/>
      <c r="H69" s="120"/>
      <c r="I69" s="120"/>
      <c r="J69" s="180"/>
      <c r="K69" s="179"/>
    </row>
    <row r="70" spans="1:12" s="8" customFormat="1" ht="15.75" customHeight="1">
      <c r="B70" s="119"/>
      <c r="C70" s="120"/>
      <c r="D70" s="120"/>
      <c r="E70" s="180" t="s">
        <v>63</v>
      </c>
      <c r="F70" s="179">
        <f>SUM('Часть I'!I365:I379)/COUNT('Часть I'!I365:I379)</f>
        <v>1</v>
      </c>
      <c r="G70" s="120"/>
      <c r="H70" s="120"/>
      <c r="I70" s="120"/>
      <c r="J70" s="180" t="s">
        <v>64</v>
      </c>
      <c r="K70" s="179">
        <f>SUM('Часть II'!I431:I469)/COUNT('Часть II'!I431:I469)</f>
        <v>1</v>
      </c>
    </row>
    <row r="71" spans="1:12" s="8" customFormat="1" ht="15.75" customHeight="1">
      <c r="B71" s="119"/>
      <c r="C71" s="120"/>
      <c r="D71" s="120"/>
      <c r="E71" s="180"/>
      <c r="F71" s="179"/>
      <c r="G71" s="120"/>
      <c r="H71" s="120"/>
      <c r="I71" s="120"/>
      <c r="J71" s="180"/>
      <c r="K71" s="179"/>
    </row>
    <row r="72" spans="1:12" s="8" customFormat="1" ht="15.75" customHeight="1">
      <c r="A72" s="122"/>
      <c r="B72" s="119"/>
      <c r="C72" s="120"/>
      <c r="D72" s="120"/>
      <c r="E72" s="180" t="s">
        <v>65</v>
      </c>
      <c r="F72" s="179">
        <f>SUM('Часть I'!I383:I403)/COUNT('Часть I'!I383:I403)</f>
        <v>1</v>
      </c>
      <c r="G72" s="120"/>
      <c r="H72" s="120"/>
      <c r="I72" s="120"/>
      <c r="J72" s="180"/>
      <c r="K72" s="179"/>
    </row>
    <row r="73" spans="1:12" s="8" customFormat="1" ht="15.75" customHeight="1">
      <c r="A73" s="122"/>
      <c r="B73" s="119"/>
      <c r="C73" s="120"/>
      <c r="D73" s="120"/>
      <c r="E73" s="180"/>
      <c r="F73" s="179"/>
      <c r="G73" s="120"/>
      <c r="H73" s="120"/>
      <c r="I73" s="120"/>
      <c r="J73" s="180"/>
      <c r="K73" s="179"/>
    </row>
    <row r="74" spans="1:12" s="8" customFormat="1" ht="15.75" customHeight="1">
      <c r="B74" s="119"/>
      <c r="C74" s="120"/>
      <c r="D74" s="120"/>
      <c r="E74" s="141" t="s">
        <v>66</v>
      </c>
      <c r="F74" s="166">
        <f>SUM('Часть I'!I407:I409)/COUNT('Часть I'!I407:I409)</f>
        <v>1</v>
      </c>
      <c r="G74" s="120"/>
      <c r="H74" s="120"/>
      <c r="I74" s="120"/>
      <c r="J74" s="180" t="s">
        <v>67</v>
      </c>
      <c r="K74" s="179">
        <f>SUM('Часть II'!I473:I484)/COUNT('Часть II'!I473:I484)</f>
        <v>1</v>
      </c>
    </row>
    <row r="75" spans="1:12" s="8" customFormat="1" ht="15.75" customHeight="1">
      <c r="B75" s="119"/>
      <c r="C75" s="120"/>
      <c r="D75" s="120"/>
      <c r="E75" s="141"/>
      <c r="F75" s="166"/>
      <c r="G75" s="120"/>
      <c r="H75" s="120"/>
      <c r="I75" s="120"/>
      <c r="J75" s="180"/>
      <c r="K75" s="179"/>
    </row>
    <row r="76" spans="1:12" s="8" customFormat="1" ht="15.75" customHeight="1">
      <c r="B76" s="119"/>
      <c r="C76" s="120"/>
      <c r="D76" s="120"/>
      <c r="E76" s="141"/>
      <c r="F76" s="166"/>
      <c r="G76" s="120"/>
      <c r="H76" s="120"/>
      <c r="I76" s="120"/>
      <c r="J76" s="180"/>
      <c r="K76" s="179"/>
    </row>
    <row r="77" spans="1:12" s="8" customFormat="1" ht="15.75" customHeight="1">
      <c r="B77" s="119"/>
      <c r="C77" s="120"/>
      <c r="D77" s="120"/>
      <c r="E77" s="141"/>
      <c r="F77" s="166"/>
      <c r="G77" s="120"/>
      <c r="H77" s="120"/>
      <c r="I77" s="120"/>
      <c r="J77" s="180" t="s">
        <v>68</v>
      </c>
      <c r="K77" s="179">
        <f>SUM('Часть II'!I488:I496)/COUNT('Часть II'!I488:I496)</f>
        <v>1</v>
      </c>
    </row>
    <row r="78" spans="1:12" s="8" customFormat="1" ht="15.75" customHeight="1">
      <c r="B78" s="119"/>
      <c r="C78" s="120"/>
      <c r="D78" s="120"/>
      <c r="E78" s="141"/>
      <c r="F78" s="166"/>
      <c r="G78" s="120"/>
      <c r="H78" s="120"/>
      <c r="I78" s="120"/>
      <c r="J78" s="180"/>
      <c r="K78" s="179"/>
    </row>
    <row r="79" spans="1:12" s="8" customFormat="1">
      <c r="B79" s="123"/>
      <c r="C79" s="124"/>
      <c r="D79" s="124"/>
      <c r="E79" s="142"/>
      <c r="F79" s="94"/>
      <c r="G79" s="124"/>
      <c r="H79" s="124"/>
      <c r="I79" s="124"/>
      <c r="J79" s="142" t="s">
        <v>69</v>
      </c>
      <c r="K79" s="94">
        <f>SUM('Часть II'!I500:I523)/COUNT('Часть II'!I500:I523)</f>
        <v>1</v>
      </c>
    </row>
    <row r="80" spans="1:12" s="8" customFormat="1">
      <c r="E80" s="129"/>
      <c r="F80" s="130"/>
      <c r="G80" s="145"/>
      <c r="H80" s="145"/>
      <c r="I80" s="145"/>
      <c r="J80" s="129"/>
      <c r="K80" s="130"/>
      <c r="L80" s="93"/>
    </row>
    <row r="81" spans="1:10">
      <c r="A81" s="8"/>
      <c r="B81" s="8"/>
      <c r="C81" s="8"/>
      <c r="D81" s="8"/>
      <c r="E81" s="129"/>
      <c r="G81" s="120"/>
      <c r="H81" s="120"/>
      <c r="I81" s="120"/>
      <c r="J81" s="129"/>
    </row>
    <row r="82" spans="1:10">
      <c r="A82" s="8"/>
      <c r="B82" s="8"/>
      <c r="C82" s="8"/>
      <c r="D82" s="8"/>
      <c r="E82" s="129"/>
      <c r="G82" s="8"/>
      <c r="H82" s="8"/>
      <c r="I82" s="8"/>
      <c r="J82" s="129"/>
    </row>
    <row r="83" spans="1:10">
      <c r="A83" s="8"/>
      <c r="B83" s="8"/>
      <c r="C83" s="8"/>
      <c r="D83" s="8"/>
      <c r="E83" s="129"/>
      <c r="G83" s="8"/>
      <c r="H83" s="8"/>
      <c r="I83" s="8"/>
      <c r="J83" s="129"/>
    </row>
    <row r="84" spans="1:10">
      <c r="A84" s="8"/>
      <c r="B84" s="8"/>
      <c r="C84" s="8"/>
      <c r="D84" s="8"/>
      <c r="E84" s="129"/>
      <c r="G84" s="8"/>
      <c r="H84" s="8"/>
      <c r="I84" s="8"/>
      <c r="J84" s="129"/>
    </row>
    <row r="85" spans="1:10">
      <c r="A85" s="8"/>
      <c r="B85" s="8"/>
      <c r="C85" s="8"/>
      <c r="D85" s="8"/>
      <c r="E85" s="129"/>
      <c r="J85" s="129"/>
    </row>
    <row r="86" spans="1:10">
      <c r="A86" s="8"/>
      <c r="B86" s="8"/>
      <c r="C86" s="8"/>
      <c r="D86" s="8"/>
      <c r="E86" s="129"/>
    </row>
    <row r="87" spans="1:10">
      <c r="A87" s="8"/>
      <c r="B87" s="8"/>
      <c r="C87" s="8"/>
      <c r="D87" s="8"/>
      <c r="E87" s="129"/>
    </row>
    <row r="88" spans="1:10">
      <c r="A88" s="8"/>
      <c r="B88" s="8"/>
      <c r="C88" s="8"/>
      <c r="D88" s="8"/>
      <c r="E88" s="129"/>
    </row>
    <row r="89" spans="1:10">
      <c r="A89" s="8"/>
      <c r="B89" s="8"/>
      <c r="C89" s="8"/>
      <c r="D89" s="8"/>
      <c r="E89" s="129"/>
    </row>
    <row r="90" spans="1:10">
      <c r="A90" s="8"/>
      <c r="B90" s="8"/>
      <c r="C90" s="8"/>
      <c r="D90" s="8"/>
      <c r="E90" s="129"/>
    </row>
    <row r="91" spans="1:10">
      <c r="B91" s="8"/>
      <c r="C91" s="8"/>
      <c r="D91" s="8"/>
      <c r="E91" s="129"/>
    </row>
    <row r="92" spans="1:10">
      <c r="B92" s="8"/>
      <c r="C92" s="8"/>
      <c r="D92" s="8"/>
      <c r="E92" s="129"/>
    </row>
  </sheetData>
  <mergeCells count="112">
    <mergeCell ref="J77:J78"/>
    <mergeCell ref="H39:J40"/>
    <mergeCell ref="K39:K41"/>
    <mergeCell ref="K77:K78"/>
    <mergeCell ref="E70:E71"/>
    <mergeCell ref="F70:F71"/>
    <mergeCell ref="J70:J73"/>
    <mergeCell ref="K70:K73"/>
    <mergeCell ref="E72:E73"/>
    <mergeCell ref="F72:F73"/>
    <mergeCell ref="E61:E64"/>
    <mergeCell ref="H61:J62"/>
    <mergeCell ref="J64:J65"/>
    <mergeCell ref="K64:K65"/>
    <mergeCell ref="K61:K63"/>
    <mergeCell ref="F61:F64"/>
    <mergeCell ref="E65:E67"/>
    <mergeCell ref="F65:F67"/>
    <mergeCell ref="J66:J69"/>
    <mergeCell ref="K66:K69"/>
    <mergeCell ref="J58:J60"/>
    <mergeCell ref="K58:K60"/>
    <mergeCell ref="E59:E60"/>
    <mergeCell ref="F59:F60"/>
    <mergeCell ref="J74:J76"/>
    <mergeCell ref="K74:K76"/>
    <mergeCell ref="E21:E24"/>
    <mergeCell ref="E52:E53"/>
    <mergeCell ref="F52:F53"/>
    <mergeCell ref="J52:J53"/>
    <mergeCell ref="K52:K53"/>
    <mergeCell ref="E40:E42"/>
    <mergeCell ref="F40:F42"/>
    <mergeCell ref="E57:E58"/>
    <mergeCell ref="F57:F58"/>
    <mergeCell ref="F25:F27"/>
    <mergeCell ref="H25:J26"/>
    <mergeCell ref="J37:J38"/>
    <mergeCell ref="K37:K38"/>
    <mergeCell ref="E43:E45"/>
    <mergeCell ref="F43:F45"/>
    <mergeCell ref="J43:J48"/>
    <mergeCell ref="K28:K29"/>
    <mergeCell ref="E31:E32"/>
    <mergeCell ref="F31:F32"/>
    <mergeCell ref="J30:J31"/>
    <mergeCell ref="K30:K31"/>
    <mergeCell ref="C54:E55"/>
    <mergeCell ref="K54:K55"/>
    <mergeCell ref="F54:F56"/>
    <mergeCell ref="J56:J57"/>
    <mergeCell ref="K56:K57"/>
    <mergeCell ref="K43:K48"/>
    <mergeCell ref="E46:E47"/>
    <mergeCell ref="F46:F47"/>
    <mergeCell ref="E33:E34"/>
    <mergeCell ref="F33:F34"/>
    <mergeCell ref="J32:J33"/>
    <mergeCell ref="K32:K33"/>
    <mergeCell ref="E36:E37"/>
    <mergeCell ref="F36:F37"/>
    <mergeCell ref="J34:J36"/>
    <mergeCell ref="K34:K36"/>
    <mergeCell ref="E48:E51"/>
    <mergeCell ref="F48:F51"/>
    <mergeCell ref="J50:J51"/>
    <mergeCell ref="K50:K51"/>
    <mergeCell ref="K18:K20"/>
    <mergeCell ref="K7:K9"/>
    <mergeCell ref="F11:F14"/>
    <mergeCell ref="J22:J24"/>
    <mergeCell ref="J28:J29"/>
    <mergeCell ref="B3:F3"/>
    <mergeCell ref="G3:J3"/>
    <mergeCell ref="E9:E10"/>
    <mergeCell ref="F9:F10"/>
    <mergeCell ref="K25:K27"/>
    <mergeCell ref="G4:J4"/>
    <mergeCell ref="B4:E4"/>
    <mergeCell ref="H7:J8"/>
    <mergeCell ref="F7:F8"/>
    <mergeCell ref="J10:J11"/>
    <mergeCell ref="K10:K11"/>
    <mergeCell ref="J12:J13"/>
    <mergeCell ref="K12:K13"/>
    <mergeCell ref="F15:F17"/>
    <mergeCell ref="J14:J15"/>
    <mergeCell ref="K14:K15"/>
    <mergeCell ref="K22:K24"/>
    <mergeCell ref="E25:E27"/>
    <mergeCell ref="C28:E29"/>
    <mergeCell ref="I63:J63"/>
    <mergeCell ref="D14:E14"/>
    <mergeCell ref="D30:E30"/>
    <mergeCell ref="D56:E56"/>
    <mergeCell ref="I9:J9"/>
    <mergeCell ref="I27:J27"/>
    <mergeCell ref="I41:J41"/>
    <mergeCell ref="G5:J5"/>
    <mergeCell ref="G6:J6"/>
    <mergeCell ref="B5:E5"/>
    <mergeCell ref="D8:E8"/>
    <mergeCell ref="B6:E6"/>
    <mergeCell ref="C7:E7"/>
    <mergeCell ref="F28:F30"/>
    <mergeCell ref="C11:E13"/>
    <mergeCell ref="E15:E17"/>
    <mergeCell ref="E18:E20"/>
    <mergeCell ref="F18:F20"/>
    <mergeCell ref="J18:J20"/>
    <mergeCell ref="F21:F24"/>
    <mergeCell ref="J54:J55"/>
  </mergeCells>
  <conditionalFormatting sqref="K6:K8 F9 F6:F7 K10 K12 F18 F15 K14 F21 K16:K18 K21:K22 K25 F25 K30 K28 K32 K34 F35:F36 F38:F40 F43 K37 K39 F46 F48 K49:K50 F52 F54 K52 K54 K56 K58 K61 F57 F59 F61 K64 F65 F68:F70 K66 K70 F72 K74 K77 K79 F74:F79">
    <cfRule type="colorScale" priority="22">
      <colorScale>
        <cfvo type="num" val="0"/>
        <cfvo type="num" val="0.5"/>
        <cfvo type="num" val="1"/>
        <color rgb="FFFF0000"/>
        <color rgb="FFFFFF00"/>
        <color rgb="FF00F66F"/>
      </colorScale>
    </cfRule>
  </conditionalFormatting>
  <conditionalFormatting sqref="F11:F13">
    <cfRule type="colorScale" priority="19">
      <colorScale>
        <cfvo type="num" val="0"/>
        <cfvo type="num" val="0.5"/>
        <cfvo type="num" val="1"/>
        <color rgb="FFFF0000"/>
        <color rgb="FFFFFF00"/>
        <color rgb="FF00F66F"/>
      </colorScale>
    </cfRule>
  </conditionalFormatting>
  <conditionalFormatting sqref="F28:F29 F31 F33">
    <cfRule type="colorScale" priority="18">
      <colorScale>
        <cfvo type="num" val="0"/>
        <cfvo type="num" val="0.5"/>
        <cfvo type="num" val="1"/>
        <color rgb="FFFF0000"/>
        <color rgb="FFFFFF00"/>
        <color rgb="FF00F66F"/>
      </colorScale>
    </cfRule>
  </conditionalFormatting>
  <conditionalFormatting sqref="F5">
    <cfRule type="colorScale" priority="2">
      <colorScale>
        <cfvo type="num" val="0"/>
        <cfvo type="num" val="0.5"/>
        <cfvo type="num" val="1"/>
        <color rgb="FFFF0000"/>
        <color rgb="FFFFFF00"/>
        <color rgb="FF00F66F"/>
      </colorScale>
    </cfRule>
  </conditionalFormatting>
  <conditionalFormatting sqref="K42:K43">
    <cfRule type="colorScale" priority="1">
      <colorScale>
        <cfvo type="num" val="0"/>
        <cfvo type="num" val="0.5"/>
        <cfvo type="num" val="1"/>
        <color rgb="FFFF0000"/>
        <color rgb="FFFFFF00"/>
        <color rgb="FF00F66F"/>
      </colorScale>
    </cfRule>
  </conditionalFormatting>
  <hyperlinks>
    <hyperlink ref="D8" location="'Часть I'!F29" display="Наличие муниципальных показателей"/>
    <hyperlink ref="E15" location="'Часть I'!H26" display="по выявлению школ с низкими результатами обучения и/или школами, функционирующими в неблагоприятных социальных условиях"/>
    <hyperlink ref="E18" location="'Часть I'!H35" display="по выявлению динамики образовательных результатов в школах с низкими результатами обучения и/или школах, функционирующими в неблагоприятных социальных условиях"/>
    <hyperlink ref="E21" location="'Часть I'!H83" display="- по учету педагогических работников школ с низкими результатами обучения и/или школ, функционирующих в неблагоприятных социальных условиях, прошедших диагностику профессиональных дефицитов/предметных компетенций"/>
    <hyperlink ref="E25" location="'Часть I'!H95" display="- по оказанию методической помощи школам с низкими результатами обучения и/или школам, функционирующим в неблагоприятных социальных условиях:"/>
    <hyperlink ref="D14" location="'Часть I'!F23" display="Наличие муниципальной цели и задач"/>
    <hyperlink ref="E31" location="'Часть I'!H167" display="- по выявлению, поддержке и развитию способностей и талантов у детей и молодежи"/>
    <hyperlink ref="E33" location="'Часть I'!H176" display="- по выявлению, поддержке и развитию способностей и талантов у обучающихся с ОВЗ"/>
    <hyperlink ref="E36" location="'Часть I'!H197" display="- по учету иных форм развития образовательных достижений школьников (за исключением ВсОШ)"/>
    <hyperlink ref="E38" location="'Часть I'!H206" display="- по охвату обучающихся дополнительным образованием"/>
    <hyperlink ref="E39" location="'Часть I'!H218" display="- по учету обучающихся по индивидуальным учебным планам"/>
    <hyperlink ref="E40" location="'Часть I'!H227" display="- по развитию способностей у обучающихся классов с углубленным изучением отдельных предметов, профильных (предпрофильных классов)"/>
    <hyperlink ref="E43" location="'Часть I'!H239" display="- по учету педагогических работников, повысивших уровень профессиональных компетенций в области выявления, поддержки и развития способностей и талантов у детей и молодежи"/>
    <hyperlink ref="D56" location="'Часть I'!F266" display="Наличие муниципальных показателей"/>
    <hyperlink ref="E59" location="'Часть I'!H281" display="- по сопровождению профессионального самоопределения обучающихся"/>
    <hyperlink ref="E61" location="'Часть I'!H299" display="- по учету обучающихся, выбравших для сдачи государственной итоговой аттестации по образовательным программам среднего общего образования учебные предметы, изучавшиеся на углубленном уровне"/>
    <hyperlink ref="E65" location="'Часть I'!H308" display="- по учету обучающихся, поступивших в профессиональные образовательные организации и образовательные организации высшего образования по профилю обучения"/>
    <hyperlink ref="E68" location="'Часть I'!H320" display="- по проведению ранней профориентации обучающихся"/>
    <hyperlink ref="E74" location="'Часть I'!H404" display="- по учёту выявленных потребностей рынка труда региона"/>
    <hyperlink ref="C6:E6" location="'Часть I'!B15" display="Часть I. Механизмы управления качеством образовательных результатов"/>
    <hyperlink ref="B5" location="'Общая информация'!A1" display="Общая информация по муниципалитету"/>
    <hyperlink ref="I9" location="'Часть II'!F26" display="Наличие муниципальных показателей"/>
    <hyperlink ref="I27" location="'Часть II'!F266" display="Наличие муниципальных показателей"/>
    <hyperlink ref="J28" location="'Часть II'!H206" display="- по учету руководителей образовательных организаций, повысивших уровень профессиональных компетенций"/>
    <hyperlink ref="J30" location="'Часть II'!H236" display="- по повышению профессионального мастерства педагогических работников"/>
    <hyperlink ref="J32" location="'Часть II'!H251" display="- по осуществлению методической поддержки молодых педагогов/по реализации системы наставничества"/>
    <hyperlink ref="J37" location="'Часть II'!H281" display="- по выявлению кадровых потребностей в образовательных организациях муниципалитета"/>
    <hyperlink ref="I41" location="'Часть II'!F473" display="Наличие муниципальных показателей"/>
    <hyperlink ref="J42" location="'Часть II'!H299" display="- по развитию социальных институтов воспитания"/>
    <hyperlink ref="J49" location="'Часть II'!H344" display="- по развитию добровольчества (волонтерства)"/>
    <hyperlink ref="J58" location="'Часть II'!H401" display="- по учету несовершеннолетних обучающихся, охваченных различными формами деятельности в период каникулярного отдыха"/>
    <hyperlink ref="I63" location="'Часть II'!F731" display="Наличие муниципальных показателей"/>
    <hyperlink ref="J64" location="'Часть II'!H413" display="- по качеству образовательных программ дошкольного образования"/>
    <hyperlink ref="J66" location="'Часть II'!H419" display="- по качеству содержания образовательной деятельности в ДОО (социально-коммуникативное развитие, познавательное развитие, речевое развитие, художественно-эстетическое развитие, физическое развитие)"/>
    <hyperlink ref="J70" location="'Часть II'!H428" display="- по качеству образовательных условий в дошкольных образовательных организациях (кадровые условия, развивающая предметно-пространственная среда, психолого-педагогические условия)"/>
    <hyperlink ref="J74" location="'Часть II'!H470" display="- по взаимодействию с семьей (участие семьи в образовательной деятельности, удовлетворенность семьи образовательными услугами, индивидуальная поддержка развития детей в семье)"/>
    <hyperlink ref="J77" location="'Часть II'!H485" display="- по обеспечению здоровья, безопасности и качеству услуг по присмотру и уходу"/>
    <hyperlink ref="J79" location="'Часть II'!H497" display="- по повышению качества управления в ДОО"/>
    <hyperlink ref="H6:J6" location="'Часть I'!B15" display="Часть I. Механизмы управления качеством образовательных результатов"/>
    <hyperlink ref="G6:J6" location="'Часть II'!B3" display="Часть II. Механизмы управления качеством образовательной деятельности"/>
    <hyperlink ref="B5:E5" location="Справочник!B3" display="Справочная информация муниципалитета"/>
    <hyperlink ref="B6:E6" location="'Часть I'!D5" display="Часть I. Механизмы управления качеством образовательных результатов"/>
    <hyperlink ref="C7:E7" location="'Часть I'!D5" display="Направление 1.1. Система оценки качества подготовки обучающихся"/>
    <hyperlink ref="E9" location="'Часть I'!H11" display="по обеспечению объективности Всероссийской олимпиады школьников"/>
    <hyperlink ref="D8:E8" location="'Часть I'!F8" display="Наличие муниципальных показателей:"/>
    <hyperlink ref="D30" location="'Часть I'!F23" display="Наличие муниципальной цели и задач"/>
    <hyperlink ref="D30:E30" location="'Часть I'!F164" display="Наличие муниципальных показателей:"/>
    <hyperlink ref="E46" location="'Часть I'!H245" display="- по осуществлению психолого-педагогического сопровождения способных и талантливых детей и молодежи"/>
    <hyperlink ref="E48" location="'Часть I'!H251" display="- по учету обучающихся – участников региональных и всероссийских конкурсов (входящих в перечень значимых мероприятий по выявлению, поддержке и развитию способностей и талантов у детей и молодежи)"/>
    <hyperlink ref="E52" location="'Часть I'!H257" display="- по наличию иных показателей оценки ОМСУ (МОУО) по направлению"/>
    <hyperlink ref="E69" location="'Часть I'!H329" display="- по проведению профориентации обучающихся с ОВЗ"/>
    <hyperlink ref="E70" location="'Часть I'!H362" display="- по осуществлению взаимодействия образовательных организаций с учреждениями/предприятиями"/>
    <hyperlink ref="E72" location="'Часть I'!H380" display="- по учету обучающихся, участвующих в конкурсах профориентационной направленности"/>
    <hyperlink ref="I9:J9" location="'Часть II'!F8" display="Наличие муниципальных показателей"/>
    <hyperlink ref="J10" location="'Часть II'!H11" display="- по учету руководителей образовательных организаций, повысивших уровень профессиональных компетенций"/>
    <hyperlink ref="J12" location="'Часть II'!H29" display="- по достижению обучающимися планируемых результатов освоения основных образовательных программ"/>
    <hyperlink ref="J14" location="'Часть II'!H56" display="- по организации получения образования обучающимися с ОВЗ, детьми-инвалидами"/>
    <hyperlink ref="J16" location="'Часть II'!H86" display="- по обеспечению ОО квалифицированными кадрами"/>
    <hyperlink ref="J17" location="'Часть II'!H98" display="- по формированию резерва управленческих кадров"/>
    <hyperlink ref="J18" location="'Часть II'!H131" display="- по созданию условий для реализации основных образовательных программ (кадровых, финансовых, материально-технических и иных)"/>
    <hyperlink ref="J21" location="'Часть II'!H149" display="- по учету нагрузки педагогических работников"/>
    <hyperlink ref="J22" location="'Часть II'!H155" display="- по реализации механизмов формирования и развития (оценки) профессиональных компетенций руководителей ОО на региональном и муниципальном уровнях"/>
    <hyperlink ref="I27:J27" location="'Часть II'!F203" display="Наличие муниципальных показателей"/>
    <hyperlink ref="I41:J41" location="'Часть II'!H296" display="Наличие муниципальных показателей"/>
    <hyperlink ref="J43" location="'Часть II'!H311" display="- по обновлению воспитательного процесса с учетом современных достижений науки и на основе отечественных традиций (гражданское воспитание, патриотическое воспитание и формирование российской идентичности, духовное и нравственное воспитание детей на основе"/>
    <hyperlink ref="J50" location="'Часть II'!H353" display="- по развитию детских общественных объединений (РДШ, Юнармия, ЮИД и т.д.)"/>
    <hyperlink ref="J52" location="'Часть II'!H362" display="- по профилактике безнадзорности и правонарушений несовершеннолетних обучающихся"/>
    <hyperlink ref="J54" location="'Часть II'!H383" display="- по учету обучающихся, для которых русский язык не является родным"/>
    <hyperlink ref="J56" location="'Часть II'!H392" display="- по эффективности деятельности педагогических работников по классному руководству"/>
    <hyperlink ref="I63:J63" location="'Часть II'!F410" display="Наличие муниципальных показателей"/>
    <hyperlink ref="C11:E13" location="'Часть I'!D20" display="Направление 1.2. Система работы со школами с низкими результатами обучения и/или школами, функционирующими в неблагоприятных социальных условиях"/>
    <hyperlink ref="C28:E29" location="'Часть I'!D162" display="Направление 1.3. Система выявления, поддержки и развития способностей и талантов у детей и молодежи"/>
    <hyperlink ref="E35" location="'Часть I'!H185" display="- по учету участников этапов ВсОШ"/>
    <hyperlink ref="E57" location="'Часть I'!H269" display="- по выявлению предпочтений обучающихся в области профессиональной ориентации"/>
    <hyperlink ref="C54:E55" location="'Часть I'!D263" display="Направление 1.4. Система работы по самоопределению и профессиональной ориентации обучающихся"/>
    <hyperlink ref="H7:J8" location="'Часть II'!D5" display="Направление 2.1. Система мониторинга эффективности руководителей образовательных организаций"/>
    <hyperlink ref="H25:J26" location="'Часть II'!D200" display="Направление 2.2. Система обеспечения профессионального развития педагогических работников"/>
    <hyperlink ref="J34:J36" location="'Часть II'!H269" display="- по реализации сетевого взаимодействия педагогов (методических объединений, профессиональных сообществ педагогов) на муниципальном уровне"/>
    <hyperlink ref="H39:J40" location="'Часть II'!D293" display="Направление 2.3. Система организации воспитания и социализации обучающихся"/>
    <hyperlink ref="H61:J62" location="'Часть II'!D407" display="'Часть II'!D407"/>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Лист2">
    <tabColor rgb="FFFFC000"/>
  </sheetPr>
  <dimension ref="A1:AK109"/>
  <sheetViews>
    <sheetView showGridLines="0" showRowColHeaders="0" zoomScale="70" zoomScaleNormal="70" workbookViewId="0">
      <pane xSplit="9" ySplit="3" topLeftCell="L11" activePane="bottomRight" state="frozen"/>
      <selection pane="topRight" activeCell="J1" sqref="J1"/>
      <selection pane="bottomLeft" activeCell="A4" sqref="A4"/>
      <selection pane="bottomRight" activeCell="M73" sqref="M73"/>
    </sheetView>
  </sheetViews>
  <sheetFormatPr defaultColWidth="9.109375" defaultRowHeight="15.6"/>
  <cols>
    <col min="1" max="1" width="0.44140625" style="157" customWidth="1"/>
    <col min="2" max="2" width="6.44140625" style="4" customWidth="1"/>
    <col min="3" max="3" width="7.5546875" style="4" customWidth="1"/>
    <col min="4" max="4" width="4.5546875" style="4" customWidth="1"/>
    <col min="5" max="5" width="8.44140625" style="4" customWidth="1"/>
    <col min="6" max="6" width="60.6640625" style="4" customWidth="1"/>
    <col min="7" max="7" width="16.6640625" style="4" customWidth="1"/>
    <col min="8" max="9" width="16.6640625" style="118" hidden="1" customWidth="1"/>
    <col min="10" max="10" width="16.6640625" style="4" customWidth="1"/>
    <col min="11" max="16384" width="9.109375" style="4"/>
  </cols>
  <sheetData>
    <row r="1" spans="1:37" s="88" customFormat="1" ht="23.4">
      <c r="A1" s="155"/>
      <c r="B1" s="90" t="s">
        <v>70</v>
      </c>
      <c r="C1" s="95"/>
      <c r="F1" s="84"/>
      <c r="G1" s="84"/>
      <c r="H1" s="115"/>
      <c r="I1" s="115"/>
      <c r="J1" s="84"/>
      <c r="K1" s="86"/>
      <c r="L1" s="86"/>
      <c r="M1" s="86"/>
      <c r="N1" s="84"/>
      <c r="O1" s="84"/>
      <c r="P1" s="84"/>
      <c r="Q1" s="84"/>
      <c r="R1" s="84"/>
      <c r="S1" s="84"/>
      <c r="T1" s="84"/>
      <c r="U1" s="86"/>
      <c r="V1" s="86"/>
      <c r="W1" s="86"/>
      <c r="X1" s="86"/>
      <c r="Y1" s="86"/>
      <c r="Z1" s="86"/>
      <c r="AA1" s="86"/>
      <c r="AB1" s="86"/>
      <c r="AC1" s="86"/>
      <c r="AD1" s="86"/>
      <c r="AE1" s="86"/>
      <c r="AF1" s="86"/>
      <c r="AG1" s="86"/>
      <c r="AH1" s="86"/>
      <c r="AI1" s="86"/>
      <c r="AJ1" s="87"/>
      <c r="AK1" s="86"/>
    </row>
    <row r="2" spans="1:37" s="88" customFormat="1" ht="7.5" customHeight="1" thickBot="1">
      <c r="A2" s="156"/>
      <c r="B2" s="95"/>
      <c r="C2" s="95"/>
      <c r="F2" s="84"/>
      <c r="G2" s="84"/>
      <c r="H2" s="115"/>
      <c r="I2" s="115"/>
      <c r="J2" s="84"/>
      <c r="K2" s="86"/>
      <c r="L2" s="86"/>
      <c r="M2" s="86"/>
      <c r="N2" s="84"/>
      <c r="O2" s="84"/>
      <c r="P2" s="84"/>
      <c r="Q2" s="84"/>
      <c r="R2" s="84"/>
      <c r="S2" s="84"/>
      <c r="T2" s="84"/>
      <c r="U2" s="86"/>
      <c r="V2" s="86"/>
      <c r="W2" s="86"/>
      <c r="X2" s="86"/>
      <c r="Y2" s="86"/>
      <c r="Z2" s="86"/>
      <c r="AA2" s="86"/>
      <c r="AB2" s="86"/>
      <c r="AC2" s="86"/>
      <c r="AD2" s="86"/>
      <c r="AE2" s="86"/>
      <c r="AF2" s="86"/>
      <c r="AG2" s="86"/>
      <c r="AH2" s="86"/>
      <c r="AI2" s="86"/>
      <c r="AJ2" s="87"/>
      <c r="AK2" s="86"/>
    </row>
    <row r="3" spans="1:37" ht="27.75" customHeight="1" thickBot="1">
      <c r="B3" s="206" t="s">
        <v>6</v>
      </c>
      <c r="C3" s="207"/>
      <c r="D3" s="207"/>
      <c r="E3" s="207"/>
      <c r="F3" s="207"/>
      <c r="G3" s="207"/>
      <c r="H3" s="115"/>
      <c r="I3" s="115"/>
      <c r="J3" s="84"/>
      <c r="K3" s="2"/>
      <c r="L3" s="2"/>
      <c r="M3" s="2"/>
      <c r="N3" s="1"/>
      <c r="O3" s="1"/>
      <c r="P3" s="1"/>
      <c r="Q3" s="1"/>
      <c r="R3" s="1"/>
      <c r="S3" s="1"/>
      <c r="T3" s="1"/>
      <c r="U3" s="2"/>
      <c r="V3" s="2"/>
      <c r="W3" s="2"/>
      <c r="X3" s="2"/>
      <c r="Y3" s="2"/>
      <c r="Z3" s="2"/>
      <c r="AA3" s="2"/>
      <c r="AB3" s="2"/>
      <c r="AC3" s="2"/>
      <c r="AD3" s="2"/>
      <c r="AE3" s="2"/>
      <c r="AF3" s="2"/>
      <c r="AG3" s="2"/>
      <c r="AH3" s="2"/>
      <c r="AI3" s="2"/>
      <c r="AJ3" s="3"/>
      <c r="AK3" s="2"/>
    </row>
    <row r="4" spans="1:37" s="8" customFormat="1" ht="26.25" customHeight="1" thickBot="1">
      <c r="A4" s="158"/>
      <c r="B4" s="114" t="s">
        <v>71</v>
      </c>
      <c r="C4" s="5"/>
      <c r="D4" s="5"/>
      <c r="E4" s="5"/>
      <c r="F4" s="5"/>
      <c r="G4" s="5"/>
      <c r="H4" s="116"/>
      <c r="I4" s="116"/>
      <c r="J4" s="5"/>
      <c r="K4" s="6"/>
      <c r="L4" s="6"/>
      <c r="M4" s="6"/>
      <c r="N4" s="5"/>
      <c r="O4" s="5"/>
      <c r="P4" s="5"/>
      <c r="Q4" s="5"/>
      <c r="R4" s="5"/>
      <c r="S4" s="5"/>
      <c r="T4" s="5"/>
      <c r="U4" s="6"/>
      <c r="V4" s="6"/>
      <c r="W4" s="6"/>
      <c r="X4" s="6"/>
      <c r="Y4" s="6"/>
      <c r="Z4" s="6"/>
      <c r="AA4" s="6"/>
      <c r="AB4" s="6"/>
      <c r="AC4" s="6"/>
      <c r="AD4" s="6"/>
      <c r="AE4" s="6"/>
      <c r="AF4" s="6"/>
      <c r="AG4" s="6"/>
      <c r="AH4" s="6"/>
      <c r="AI4" s="6"/>
      <c r="AJ4" s="7"/>
      <c r="AK4" s="6"/>
    </row>
    <row r="5" spans="1:37">
      <c r="A5" s="159"/>
      <c r="B5" s="1"/>
      <c r="C5" s="1"/>
      <c r="D5" s="89" t="s">
        <v>72</v>
      </c>
      <c r="E5" s="89"/>
      <c r="F5" s="212" t="s">
        <v>73</v>
      </c>
      <c r="G5" s="213"/>
      <c r="H5" s="167" t="b">
        <f>NOT(OR(F5="",F5="&lt;Фамилия&gt;"))</f>
        <v>1</v>
      </c>
      <c r="I5" s="167"/>
      <c r="J5" s="1"/>
      <c r="K5" s="2"/>
      <c r="L5" s="2"/>
      <c r="M5" s="2"/>
      <c r="N5" s="1"/>
      <c r="O5" s="1"/>
      <c r="P5" s="1"/>
      <c r="Q5" s="1"/>
      <c r="R5" s="1"/>
      <c r="S5" s="1"/>
      <c r="T5" s="1"/>
      <c r="U5" s="2"/>
      <c r="V5" s="2"/>
      <c r="W5" s="2"/>
      <c r="X5" s="2"/>
      <c r="Y5" s="2"/>
      <c r="Z5" s="2"/>
      <c r="AA5" s="2"/>
      <c r="AB5" s="2"/>
      <c r="AC5" s="2"/>
      <c r="AD5" s="2"/>
      <c r="AE5" s="2"/>
      <c r="AF5" s="2"/>
      <c r="AG5" s="2"/>
      <c r="AH5" s="2"/>
      <c r="AI5" s="2"/>
      <c r="AJ5" s="3"/>
      <c r="AK5" s="2"/>
    </row>
    <row r="6" spans="1:37">
      <c r="A6" s="159"/>
      <c r="B6" s="1"/>
      <c r="C6" s="1"/>
      <c r="D6" s="89" t="s">
        <v>74</v>
      </c>
      <c r="E6" s="89"/>
      <c r="F6" s="214" t="s">
        <v>75</v>
      </c>
      <c r="G6" s="215"/>
      <c r="H6" s="167" t="b">
        <f>NOT(OR(F6="",F6="&lt;Имя&gt;"))</f>
        <v>1</v>
      </c>
      <c r="I6" s="167"/>
      <c r="J6" s="1"/>
      <c r="K6" s="2"/>
      <c r="L6" s="2"/>
      <c r="M6" s="2"/>
      <c r="N6" s="1"/>
      <c r="O6" s="1"/>
      <c r="P6" s="1"/>
      <c r="Q6" s="1"/>
      <c r="R6" s="1"/>
      <c r="S6" s="1"/>
      <c r="T6" s="1"/>
      <c r="U6" s="2"/>
      <c r="V6" s="2"/>
      <c r="W6" s="2"/>
      <c r="X6" s="2"/>
      <c r="Y6" s="2"/>
      <c r="Z6" s="2"/>
      <c r="AA6" s="2"/>
      <c r="AB6" s="2"/>
      <c r="AC6" s="2"/>
      <c r="AD6" s="2"/>
      <c r="AE6" s="2"/>
      <c r="AF6" s="2"/>
      <c r="AG6" s="2"/>
      <c r="AH6" s="2"/>
      <c r="AI6" s="2"/>
      <c r="AJ6" s="3"/>
      <c r="AK6" s="2"/>
    </row>
    <row r="7" spans="1:37">
      <c r="A7" s="159"/>
      <c r="B7" s="1"/>
      <c r="C7" s="1"/>
      <c r="D7" s="89" t="s">
        <v>76</v>
      </c>
      <c r="E7" s="89"/>
      <c r="F7" s="214" t="s">
        <v>77</v>
      </c>
      <c r="G7" s="215"/>
      <c r="H7" s="167" t="b">
        <f>NOT(OR(F7="",F7="&lt;Отчество&gt;"))</f>
        <v>1</v>
      </c>
      <c r="I7" s="167"/>
      <c r="J7" s="1"/>
      <c r="K7" s="2"/>
      <c r="L7" s="2"/>
      <c r="M7" s="2"/>
      <c r="N7" s="1"/>
      <c r="O7" s="1"/>
      <c r="P7" s="1"/>
      <c r="Q7" s="1"/>
      <c r="R7" s="1"/>
      <c r="S7" s="1"/>
      <c r="T7" s="1"/>
      <c r="U7" s="2"/>
      <c r="V7" s="2"/>
      <c r="W7" s="2"/>
      <c r="X7" s="2"/>
      <c r="Y7" s="2"/>
      <c r="Z7" s="2"/>
      <c r="AA7" s="2"/>
      <c r="AB7" s="2"/>
      <c r="AC7" s="2"/>
      <c r="AD7" s="2"/>
      <c r="AE7" s="2"/>
      <c r="AF7" s="2"/>
      <c r="AG7" s="2"/>
      <c r="AH7" s="2"/>
      <c r="AI7" s="2"/>
      <c r="AJ7" s="3"/>
      <c r="AK7" s="2"/>
    </row>
    <row r="8" spans="1:37">
      <c r="A8" s="159"/>
      <c r="B8" s="1"/>
      <c r="C8" s="1"/>
      <c r="D8" s="89" t="s">
        <v>78</v>
      </c>
      <c r="E8" s="89"/>
      <c r="F8" s="214" t="s">
        <v>79</v>
      </c>
      <c r="G8" s="215"/>
      <c r="H8" s="167" t="b">
        <f>NOT(OR(F8="",F8="&lt;тел. мобильный&gt;"))</f>
        <v>1</v>
      </c>
      <c r="I8" s="167"/>
      <c r="J8" s="1"/>
      <c r="K8" s="2"/>
      <c r="L8" s="2"/>
      <c r="M8" s="2"/>
      <c r="N8" s="1"/>
      <c r="O8" s="1"/>
      <c r="P8" s="1"/>
      <c r="Q8" s="1"/>
      <c r="R8" s="1"/>
      <c r="S8" s="1"/>
      <c r="T8" s="1"/>
      <c r="U8" s="2"/>
      <c r="V8" s="2"/>
      <c r="W8" s="2"/>
      <c r="X8" s="2"/>
      <c r="Y8" s="2"/>
      <c r="Z8" s="2"/>
      <c r="AA8" s="2"/>
      <c r="AB8" s="2"/>
      <c r="AC8" s="2"/>
      <c r="AD8" s="2"/>
      <c r="AE8" s="2"/>
      <c r="AF8" s="2"/>
      <c r="AG8" s="2"/>
      <c r="AH8" s="2"/>
      <c r="AI8" s="2"/>
      <c r="AJ8" s="3"/>
      <c r="AK8" s="2"/>
    </row>
    <row r="9" spans="1:37" ht="16.2" thickBot="1">
      <c r="A9" s="159"/>
      <c r="B9" s="1"/>
      <c r="C9" s="1"/>
      <c r="D9" s="89" t="s">
        <v>80</v>
      </c>
      <c r="E9" s="89"/>
      <c r="F9" s="219" t="s">
        <v>81</v>
      </c>
      <c r="G9" s="220"/>
      <c r="H9" s="167" t="b">
        <f>NOT(OR(F9="",F9="&lt;Е-почта&gt;"))</f>
        <v>1</v>
      </c>
      <c r="I9" s="167"/>
      <c r="J9" s="1"/>
      <c r="K9" s="2"/>
      <c r="L9" s="2"/>
      <c r="M9" s="2"/>
      <c r="N9" s="1"/>
      <c r="O9" s="1"/>
      <c r="P9" s="1"/>
      <c r="Q9" s="1"/>
      <c r="R9" s="1"/>
      <c r="S9" s="1"/>
      <c r="T9" s="1"/>
      <c r="U9" s="2"/>
      <c r="V9" s="2"/>
      <c r="W9" s="2"/>
      <c r="X9" s="2"/>
      <c r="Y9" s="2"/>
      <c r="Z9" s="2"/>
      <c r="AA9" s="2"/>
      <c r="AB9" s="2"/>
      <c r="AC9" s="2"/>
      <c r="AD9" s="2"/>
      <c r="AE9" s="2"/>
      <c r="AF9" s="2"/>
      <c r="AG9" s="2"/>
      <c r="AH9" s="2"/>
      <c r="AI9" s="2"/>
      <c r="AJ9" s="3"/>
      <c r="AK9" s="2"/>
    </row>
    <row r="10" spans="1:37">
      <c r="A10" s="159"/>
      <c r="B10" s="1"/>
      <c r="C10" s="1"/>
      <c r="D10" s="1"/>
      <c r="E10" s="1"/>
      <c r="F10" s="1"/>
      <c r="G10" s="1"/>
      <c r="H10" s="117"/>
      <c r="I10" s="117"/>
      <c r="J10" s="1"/>
      <c r="K10" s="2"/>
      <c r="L10" s="2"/>
      <c r="M10" s="2"/>
      <c r="N10" s="1"/>
      <c r="O10" s="1"/>
      <c r="P10" s="1"/>
      <c r="Q10" s="1"/>
      <c r="R10" s="1"/>
      <c r="S10" s="1"/>
      <c r="T10" s="1"/>
      <c r="U10" s="2"/>
      <c r="V10" s="2"/>
      <c r="W10" s="2"/>
      <c r="X10" s="2"/>
      <c r="Y10" s="2"/>
      <c r="Z10" s="2"/>
      <c r="AA10" s="2"/>
      <c r="AB10" s="2"/>
      <c r="AC10" s="2"/>
      <c r="AD10" s="2"/>
      <c r="AE10" s="2"/>
      <c r="AF10" s="2"/>
      <c r="AG10" s="2"/>
      <c r="AH10" s="2"/>
      <c r="AI10" s="2"/>
      <c r="AJ10" s="3"/>
      <c r="AK10" s="2"/>
    </row>
    <row r="11" spans="1:37" ht="33" customHeight="1" thickBot="1">
      <c r="B11" s="114" t="s">
        <v>82</v>
      </c>
      <c r="C11" s="1"/>
      <c r="D11" s="1"/>
      <c r="E11" s="1"/>
      <c r="F11" s="1"/>
      <c r="G11" s="1"/>
      <c r="H11" s="117"/>
      <c r="I11" s="117"/>
      <c r="J11" s="1"/>
      <c r="K11" s="2"/>
      <c r="L11" s="2"/>
      <c r="M11" s="2"/>
      <c r="N11" s="1"/>
      <c r="O11" s="1"/>
      <c r="P11" s="1"/>
      <c r="Q11" s="1"/>
      <c r="R11" s="1"/>
      <c r="S11" s="1"/>
      <c r="T11" s="1"/>
      <c r="U11" s="2"/>
      <c r="V11" s="2"/>
      <c r="W11" s="2"/>
      <c r="X11" s="2"/>
      <c r="Y11" s="2"/>
      <c r="Z11" s="2"/>
      <c r="AA11" s="2"/>
      <c r="AB11" s="2"/>
      <c r="AC11" s="2"/>
      <c r="AD11" s="2"/>
      <c r="AE11" s="2"/>
      <c r="AF11" s="2"/>
      <c r="AG11" s="2"/>
      <c r="AH11" s="2"/>
      <c r="AI11" s="2"/>
      <c r="AJ11" s="3"/>
      <c r="AK11" s="2"/>
    </row>
    <row r="12" spans="1:37" s="8" customFormat="1" ht="26.25" customHeight="1" thickBot="1">
      <c r="A12" s="154" t="s">
        <v>83</v>
      </c>
      <c r="B12" s="216" t="s">
        <v>84</v>
      </c>
      <c r="C12" s="217"/>
      <c r="D12" s="217"/>
      <c r="E12" s="217"/>
      <c r="F12" s="218"/>
      <c r="G12" s="80">
        <v>22</v>
      </c>
      <c r="H12" s="167" t="b">
        <f t="shared" ref="H12:H99" si="0">NOT(OR(G12="",G12="&lt;Число&gt;"))</f>
        <v>1</v>
      </c>
      <c r="I12" s="167">
        <f>IF(H12,1,0)</f>
        <v>1</v>
      </c>
      <c r="J12" s="30"/>
      <c r="K12" s="30"/>
      <c r="L12" s="30"/>
      <c r="M12" s="30"/>
      <c r="N12" s="30"/>
      <c r="O12" s="30"/>
      <c r="P12" s="30"/>
      <c r="Q12" s="30"/>
      <c r="R12" s="30"/>
      <c r="S12" s="30"/>
      <c r="T12" s="6"/>
      <c r="U12" s="5"/>
      <c r="V12" s="5"/>
      <c r="W12" s="6"/>
    </row>
    <row r="13" spans="1:37" s="8" customFormat="1" ht="3.75" customHeight="1" thickBot="1">
      <c r="A13" s="160"/>
      <c r="C13" s="201" t="s">
        <v>85</v>
      </c>
      <c r="D13" s="79"/>
      <c r="E13" s="79"/>
      <c r="F13" s="167"/>
      <c r="G13" s="167"/>
      <c r="H13" s="167"/>
      <c r="I13" s="167"/>
      <c r="J13" s="30"/>
      <c r="K13" s="30"/>
      <c r="L13" s="30"/>
      <c r="M13" s="30"/>
      <c r="N13" s="30"/>
      <c r="O13" s="30"/>
      <c r="P13" s="30"/>
      <c r="Q13" s="30"/>
      <c r="R13" s="30"/>
      <c r="S13" s="30"/>
      <c r="T13" s="6"/>
      <c r="U13" s="5"/>
      <c r="V13" s="5"/>
      <c r="W13" s="6"/>
    </row>
    <row r="14" spans="1:37" s="8" customFormat="1" ht="11.25" customHeight="1">
      <c r="A14" s="154" t="s">
        <v>86</v>
      </c>
      <c r="C14" s="202"/>
      <c r="D14" s="191" t="s">
        <v>87</v>
      </c>
      <c r="E14" s="192"/>
      <c r="F14" s="193"/>
      <c r="G14" s="197">
        <v>11</v>
      </c>
      <c r="H14" s="199" t="b">
        <f t="shared" si="0"/>
        <v>1</v>
      </c>
      <c r="I14" s="200">
        <f t="shared" ref="I14:I99" si="1">IF(H14,1,0)</f>
        <v>1</v>
      </c>
      <c r="J14" s="30"/>
      <c r="K14" s="30"/>
      <c r="L14" s="30"/>
      <c r="M14" s="30"/>
      <c r="N14" s="30"/>
      <c r="O14" s="30"/>
      <c r="P14" s="30"/>
      <c r="Q14" s="30"/>
      <c r="R14" s="30"/>
      <c r="S14" s="30"/>
      <c r="T14" s="6"/>
      <c r="U14" s="5"/>
      <c r="V14" s="5"/>
      <c r="W14" s="6"/>
    </row>
    <row r="15" spans="1:37" s="8" customFormat="1" ht="11.25" customHeight="1" thickBot="1">
      <c r="A15" s="160"/>
      <c r="C15" s="81"/>
      <c r="D15" s="194"/>
      <c r="E15" s="195"/>
      <c r="F15" s="196"/>
      <c r="G15" s="198"/>
      <c r="H15" s="199"/>
      <c r="I15" s="200"/>
      <c r="J15" s="30"/>
      <c r="K15" s="30"/>
      <c r="L15" s="30"/>
      <c r="M15" s="30"/>
      <c r="N15" s="30"/>
      <c r="O15" s="30"/>
      <c r="P15" s="30"/>
      <c r="Q15" s="30"/>
      <c r="R15" s="30"/>
      <c r="S15" s="30"/>
      <c r="T15" s="6"/>
      <c r="U15" s="5"/>
      <c r="V15" s="5"/>
      <c r="W15" s="6"/>
    </row>
    <row r="16" spans="1:37" s="8" customFormat="1" ht="3.75" customHeight="1" thickBot="1">
      <c r="A16" s="160"/>
      <c r="C16" s="81"/>
      <c r="D16" s="82"/>
      <c r="E16" s="82"/>
      <c r="F16" s="167"/>
      <c r="G16" s="167"/>
      <c r="H16" s="167"/>
      <c r="I16" s="167"/>
      <c r="J16" s="30"/>
      <c r="K16" s="30"/>
      <c r="L16" s="30"/>
      <c r="M16" s="30"/>
      <c r="N16" s="30"/>
      <c r="O16" s="30"/>
      <c r="P16" s="30"/>
      <c r="Q16" s="30"/>
      <c r="R16" s="30"/>
      <c r="S16" s="30"/>
      <c r="T16" s="6"/>
      <c r="U16" s="5"/>
      <c r="V16" s="5"/>
      <c r="W16" s="6"/>
    </row>
    <row r="17" spans="1:23" s="8" customFormat="1" ht="27" customHeight="1" thickBot="1">
      <c r="A17" s="154" t="s">
        <v>88</v>
      </c>
      <c r="B17" s="216" t="s">
        <v>89</v>
      </c>
      <c r="C17" s="217"/>
      <c r="D17" s="217"/>
      <c r="E17" s="217"/>
      <c r="F17" s="218"/>
      <c r="G17" s="80">
        <v>3444</v>
      </c>
      <c r="H17" s="167" t="b">
        <f t="shared" si="0"/>
        <v>1</v>
      </c>
      <c r="I17" s="167">
        <f t="shared" si="1"/>
        <v>1</v>
      </c>
      <c r="J17" s="30"/>
      <c r="K17" s="30"/>
      <c r="L17" s="30"/>
      <c r="M17" s="30"/>
      <c r="N17" s="30"/>
      <c r="O17" s="30"/>
      <c r="P17" s="30"/>
      <c r="Q17" s="30"/>
      <c r="R17" s="30"/>
      <c r="S17" s="30"/>
      <c r="T17" s="6"/>
      <c r="U17" s="5"/>
      <c r="V17" s="5"/>
      <c r="W17" s="6"/>
    </row>
    <row r="18" spans="1:23" s="8" customFormat="1" ht="4.5" customHeight="1" thickBot="1">
      <c r="A18" s="160"/>
      <c r="C18" s="79"/>
      <c r="D18" s="79"/>
      <c r="E18" s="79"/>
      <c r="F18" s="167"/>
      <c r="G18" s="167"/>
      <c r="H18" s="167"/>
      <c r="I18" s="167"/>
      <c r="J18" s="30"/>
      <c r="K18" s="30"/>
      <c r="L18" s="30"/>
      <c r="M18" s="30"/>
      <c r="N18" s="30"/>
      <c r="O18" s="30"/>
      <c r="P18" s="30"/>
      <c r="Q18" s="30"/>
      <c r="R18" s="30"/>
      <c r="S18" s="30"/>
      <c r="T18" s="6"/>
      <c r="U18" s="5"/>
      <c r="V18" s="5"/>
      <c r="W18" s="6"/>
    </row>
    <row r="19" spans="1:23" s="8" customFormat="1" ht="27" customHeight="1" thickBot="1">
      <c r="A19" s="154" t="s">
        <v>90</v>
      </c>
      <c r="B19" s="216" t="s">
        <v>91</v>
      </c>
      <c r="C19" s="217"/>
      <c r="D19" s="217"/>
      <c r="E19" s="217"/>
      <c r="F19" s="218"/>
      <c r="G19" s="80">
        <v>2276</v>
      </c>
      <c r="H19" s="167" t="b">
        <f t="shared" si="0"/>
        <v>1</v>
      </c>
      <c r="I19" s="167">
        <f t="shared" si="1"/>
        <v>1</v>
      </c>
      <c r="J19" s="30"/>
      <c r="K19" s="30"/>
      <c r="L19" s="30"/>
      <c r="M19" s="30"/>
      <c r="N19" s="30"/>
      <c r="O19" s="30"/>
      <c r="P19" s="30"/>
      <c r="Q19" s="30"/>
      <c r="R19" s="30"/>
      <c r="S19" s="30"/>
      <c r="T19" s="6"/>
      <c r="U19" s="5"/>
      <c r="V19" s="5"/>
      <c r="W19" s="6"/>
    </row>
    <row r="20" spans="1:23" s="8" customFormat="1" ht="4.5" customHeight="1" thickBot="1">
      <c r="A20" s="160"/>
      <c r="C20" s="201" t="s">
        <v>85</v>
      </c>
      <c r="D20" s="79"/>
      <c r="E20" s="79"/>
      <c r="F20" s="167"/>
      <c r="G20" s="167"/>
      <c r="H20" s="167"/>
      <c r="I20" s="167"/>
      <c r="J20" s="30"/>
      <c r="K20" s="30"/>
      <c r="L20" s="30"/>
      <c r="M20" s="30"/>
      <c r="N20" s="30"/>
      <c r="O20" s="30"/>
      <c r="P20" s="30"/>
      <c r="Q20" s="30"/>
      <c r="R20" s="30"/>
      <c r="S20" s="30"/>
      <c r="T20" s="6"/>
      <c r="U20" s="5"/>
      <c r="V20" s="5"/>
      <c r="W20" s="6"/>
    </row>
    <row r="21" spans="1:23" s="8" customFormat="1" ht="12" customHeight="1">
      <c r="A21" s="154" t="s">
        <v>92</v>
      </c>
      <c r="C21" s="202"/>
      <c r="D21" s="191" t="s">
        <v>93</v>
      </c>
      <c r="E21" s="192"/>
      <c r="F21" s="193"/>
      <c r="G21" s="197">
        <v>269</v>
      </c>
      <c r="H21" s="199" t="b">
        <f t="shared" si="0"/>
        <v>1</v>
      </c>
      <c r="I21" s="200">
        <f t="shared" si="1"/>
        <v>1</v>
      </c>
      <c r="J21" s="30"/>
      <c r="K21" s="30"/>
      <c r="L21" s="30"/>
      <c r="M21" s="30"/>
      <c r="N21" s="30"/>
      <c r="O21" s="30"/>
      <c r="P21" s="30"/>
      <c r="Q21" s="30"/>
      <c r="R21" s="30"/>
      <c r="S21" s="30"/>
      <c r="T21" s="6"/>
      <c r="U21" s="5"/>
      <c r="V21" s="5"/>
      <c r="W21" s="6"/>
    </row>
    <row r="22" spans="1:23" s="8" customFormat="1" ht="12" customHeight="1" thickBot="1">
      <c r="A22" s="160"/>
      <c r="C22" s="107"/>
      <c r="D22" s="194"/>
      <c r="E22" s="195"/>
      <c r="F22" s="196"/>
      <c r="G22" s="198"/>
      <c r="H22" s="199"/>
      <c r="I22" s="200"/>
      <c r="J22" s="30"/>
      <c r="K22" s="30"/>
      <c r="L22" s="30"/>
      <c r="M22" s="30"/>
      <c r="N22" s="30"/>
      <c r="O22" s="30"/>
      <c r="P22" s="30"/>
      <c r="Q22" s="30"/>
      <c r="R22" s="30"/>
      <c r="S22" s="30"/>
      <c r="T22" s="6"/>
      <c r="U22" s="5"/>
      <c r="V22" s="5"/>
      <c r="W22" s="6"/>
    </row>
    <row r="23" spans="1:23" s="8" customFormat="1" ht="4.5" customHeight="1" thickBot="1">
      <c r="A23" s="160"/>
      <c r="C23" s="108"/>
      <c r="D23" s="79"/>
      <c r="E23" s="79"/>
      <c r="F23" s="167"/>
      <c r="G23" s="167"/>
      <c r="H23" s="167"/>
      <c r="I23" s="167"/>
      <c r="J23" s="30"/>
      <c r="K23" s="30"/>
      <c r="L23" s="30"/>
      <c r="M23" s="30"/>
      <c r="N23" s="30"/>
      <c r="O23" s="30"/>
      <c r="P23" s="30"/>
      <c r="Q23" s="30"/>
      <c r="R23" s="30"/>
      <c r="S23" s="30"/>
      <c r="T23" s="6"/>
      <c r="U23" s="5"/>
      <c r="V23" s="5"/>
      <c r="W23" s="6"/>
    </row>
    <row r="24" spans="1:23" s="8" customFormat="1" ht="12" customHeight="1">
      <c r="A24" s="154" t="s">
        <v>94</v>
      </c>
      <c r="C24" s="109"/>
      <c r="D24" s="191" t="s">
        <v>95</v>
      </c>
      <c r="E24" s="192"/>
      <c r="F24" s="193"/>
      <c r="G24" s="197">
        <v>226</v>
      </c>
      <c r="H24" s="199" t="b">
        <f t="shared" si="0"/>
        <v>1</v>
      </c>
      <c r="I24" s="200">
        <f t="shared" si="1"/>
        <v>1</v>
      </c>
      <c r="J24" s="30"/>
      <c r="K24" s="30"/>
      <c r="L24" s="30"/>
      <c r="M24" s="30"/>
      <c r="N24" s="30"/>
      <c r="O24" s="30"/>
      <c r="P24" s="30"/>
      <c r="Q24" s="30"/>
      <c r="R24" s="30"/>
      <c r="S24" s="30"/>
      <c r="T24" s="6"/>
      <c r="U24" s="5"/>
      <c r="V24" s="5"/>
      <c r="W24" s="6"/>
    </row>
    <row r="25" spans="1:23" s="8" customFormat="1" ht="12" customHeight="1" thickBot="1">
      <c r="A25" s="160"/>
      <c r="C25" s="107"/>
      <c r="D25" s="194"/>
      <c r="E25" s="195"/>
      <c r="F25" s="196"/>
      <c r="G25" s="198"/>
      <c r="H25" s="199"/>
      <c r="I25" s="200"/>
      <c r="J25" s="30"/>
      <c r="K25" s="30"/>
      <c r="L25" s="30"/>
      <c r="M25" s="30"/>
      <c r="N25" s="30"/>
      <c r="O25" s="30"/>
      <c r="P25" s="30"/>
      <c r="Q25" s="30"/>
      <c r="R25" s="30"/>
      <c r="S25" s="30"/>
      <c r="T25" s="6"/>
      <c r="U25" s="5"/>
      <c r="V25" s="5"/>
      <c r="W25" s="6"/>
    </row>
    <row r="26" spans="1:23" s="8" customFormat="1" ht="4.5" customHeight="1" thickBot="1">
      <c r="A26" s="160"/>
      <c r="C26" s="108"/>
      <c r="D26" s="79"/>
      <c r="E26" s="79"/>
      <c r="F26" s="167"/>
      <c r="G26" s="167"/>
      <c r="H26" s="167"/>
      <c r="I26" s="167"/>
      <c r="J26" s="30"/>
      <c r="K26" s="30"/>
      <c r="L26" s="30"/>
      <c r="M26" s="30"/>
      <c r="N26" s="30"/>
      <c r="O26" s="30"/>
      <c r="P26" s="30"/>
      <c r="Q26" s="30"/>
      <c r="R26" s="30"/>
      <c r="S26" s="30"/>
      <c r="T26" s="6"/>
      <c r="U26" s="5"/>
      <c r="V26" s="5"/>
      <c r="W26" s="6"/>
    </row>
    <row r="27" spans="1:23" s="8" customFormat="1" ht="12" customHeight="1">
      <c r="A27" s="154" t="s">
        <v>96</v>
      </c>
      <c r="C27" s="109"/>
      <c r="D27" s="191" t="s">
        <v>97</v>
      </c>
      <c r="E27" s="192"/>
      <c r="F27" s="193"/>
      <c r="G27" s="197">
        <v>237</v>
      </c>
      <c r="H27" s="199" t="b">
        <f t="shared" si="0"/>
        <v>1</v>
      </c>
      <c r="I27" s="200">
        <f t="shared" si="1"/>
        <v>1</v>
      </c>
      <c r="J27" s="30"/>
      <c r="K27" s="30"/>
      <c r="L27" s="30"/>
      <c r="M27" s="30"/>
      <c r="N27" s="30"/>
      <c r="O27" s="30"/>
      <c r="P27" s="30"/>
      <c r="Q27" s="30"/>
      <c r="R27" s="30"/>
      <c r="S27" s="30"/>
      <c r="T27" s="6"/>
      <c r="U27" s="5"/>
      <c r="V27" s="5"/>
      <c r="W27" s="6"/>
    </row>
    <row r="28" spans="1:23" s="8" customFormat="1" ht="12" customHeight="1" thickBot="1">
      <c r="A28" s="160"/>
      <c r="C28" s="107"/>
      <c r="D28" s="194"/>
      <c r="E28" s="195"/>
      <c r="F28" s="196"/>
      <c r="G28" s="198"/>
      <c r="H28" s="199"/>
      <c r="I28" s="200"/>
      <c r="J28" s="30"/>
      <c r="K28" s="30"/>
      <c r="L28" s="30"/>
      <c r="M28" s="30"/>
      <c r="N28" s="30"/>
      <c r="O28" s="30"/>
      <c r="P28" s="30"/>
      <c r="Q28" s="30"/>
      <c r="R28" s="30"/>
      <c r="S28" s="30"/>
      <c r="T28" s="6"/>
      <c r="U28" s="5"/>
      <c r="V28" s="5"/>
      <c r="W28" s="6"/>
    </row>
    <row r="29" spans="1:23" s="8" customFormat="1" ht="4.5" customHeight="1" thickBot="1">
      <c r="A29" s="160"/>
      <c r="C29" s="108"/>
      <c r="D29" s="79"/>
      <c r="E29" s="210" t="s">
        <v>85</v>
      </c>
      <c r="F29" s="167"/>
      <c r="G29" s="167"/>
      <c r="H29" s="167"/>
      <c r="I29" s="167"/>
      <c r="J29" s="30"/>
      <c r="K29" s="30"/>
      <c r="L29" s="30"/>
      <c r="M29" s="30"/>
      <c r="N29" s="30"/>
      <c r="O29" s="30"/>
      <c r="P29" s="30"/>
      <c r="Q29" s="30"/>
      <c r="R29" s="30"/>
      <c r="S29" s="30"/>
      <c r="T29" s="6"/>
      <c r="U29" s="5"/>
      <c r="V29" s="5"/>
      <c r="W29" s="6"/>
    </row>
    <row r="30" spans="1:23" s="8" customFormat="1" ht="11.25" customHeight="1">
      <c r="A30" s="154" t="s">
        <v>98</v>
      </c>
      <c r="C30" s="110"/>
      <c r="E30" s="211"/>
      <c r="F30" s="208" t="s">
        <v>99</v>
      </c>
      <c r="G30" s="197">
        <v>19</v>
      </c>
      <c r="H30" s="199" t="b">
        <f t="shared" si="0"/>
        <v>1</v>
      </c>
      <c r="I30" s="200">
        <f t="shared" si="1"/>
        <v>1</v>
      </c>
      <c r="J30" s="30"/>
      <c r="K30" s="30"/>
      <c r="L30" s="30"/>
      <c r="M30" s="30"/>
      <c r="N30" s="30"/>
      <c r="O30" s="30"/>
      <c r="P30" s="30"/>
      <c r="Q30" s="30"/>
      <c r="R30" s="30"/>
      <c r="S30" s="30"/>
      <c r="T30" s="6"/>
      <c r="U30" s="5"/>
      <c r="V30" s="5"/>
      <c r="W30" s="6"/>
    </row>
    <row r="31" spans="1:23" s="8" customFormat="1" ht="11.25" customHeight="1" thickBot="1">
      <c r="A31" s="160"/>
      <c r="C31" s="108"/>
      <c r="D31" s="79"/>
      <c r="E31" s="79"/>
      <c r="F31" s="209"/>
      <c r="G31" s="198"/>
      <c r="H31" s="199"/>
      <c r="I31" s="200"/>
      <c r="J31" s="30"/>
      <c r="K31" s="30"/>
      <c r="L31" s="30"/>
      <c r="M31" s="30"/>
      <c r="N31" s="30"/>
      <c r="O31" s="30"/>
      <c r="P31" s="30"/>
      <c r="Q31" s="30"/>
      <c r="R31" s="30"/>
      <c r="S31" s="30"/>
      <c r="T31" s="6"/>
      <c r="U31" s="5"/>
      <c r="V31" s="5"/>
      <c r="W31" s="6"/>
    </row>
    <row r="32" spans="1:23" s="8" customFormat="1" ht="4.5" customHeight="1" thickBot="1">
      <c r="A32" s="160"/>
      <c r="C32" s="108"/>
      <c r="D32" s="79"/>
      <c r="E32" s="79"/>
      <c r="F32" s="167"/>
      <c r="G32" s="167"/>
      <c r="H32" s="167"/>
      <c r="I32" s="167"/>
      <c r="J32" s="30"/>
      <c r="K32" s="30"/>
      <c r="L32" s="30"/>
      <c r="M32" s="30"/>
      <c r="N32" s="30"/>
      <c r="O32" s="30"/>
      <c r="P32" s="30"/>
      <c r="Q32" s="30"/>
      <c r="R32" s="30"/>
      <c r="S32" s="30"/>
      <c r="T32" s="6"/>
      <c r="U32" s="5"/>
      <c r="V32" s="5"/>
      <c r="W32" s="6"/>
    </row>
    <row r="33" spans="1:23" s="8" customFormat="1" ht="12" customHeight="1">
      <c r="A33" s="154" t="s">
        <v>100</v>
      </c>
      <c r="C33" s="109"/>
      <c r="D33" s="191" t="s">
        <v>101</v>
      </c>
      <c r="E33" s="192"/>
      <c r="F33" s="193"/>
      <c r="G33" s="197">
        <v>243</v>
      </c>
      <c r="H33" s="199" t="b">
        <f t="shared" si="0"/>
        <v>1</v>
      </c>
      <c r="I33" s="200">
        <f t="shared" si="1"/>
        <v>1</v>
      </c>
      <c r="J33" s="30"/>
      <c r="K33" s="30"/>
      <c r="L33" s="30"/>
      <c r="M33" s="30"/>
      <c r="N33" s="30"/>
      <c r="O33" s="30"/>
      <c r="P33" s="30"/>
      <c r="Q33" s="30"/>
      <c r="R33" s="30"/>
      <c r="S33" s="30"/>
      <c r="T33" s="6"/>
      <c r="U33" s="5"/>
      <c r="V33" s="5"/>
      <c r="W33" s="6"/>
    </row>
    <row r="34" spans="1:23" s="8" customFormat="1" ht="12" customHeight="1" thickBot="1">
      <c r="A34" s="160"/>
      <c r="C34" s="107"/>
      <c r="D34" s="194"/>
      <c r="E34" s="195"/>
      <c r="F34" s="196"/>
      <c r="G34" s="198"/>
      <c r="H34" s="199"/>
      <c r="I34" s="200"/>
      <c r="J34" s="30"/>
      <c r="K34" s="30"/>
      <c r="L34" s="30"/>
      <c r="M34" s="30"/>
      <c r="N34" s="30"/>
      <c r="O34" s="30"/>
      <c r="P34" s="30"/>
      <c r="Q34" s="30"/>
      <c r="R34" s="30"/>
      <c r="S34" s="30"/>
      <c r="T34" s="6"/>
      <c r="U34" s="5"/>
      <c r="V34" s="5"/>
      <c r="W34" s="6"/>
    </row>
    <row r="35" spans="1:23" s="8" customFormat="1" ht="4.5" customHeight="1" thickBot="1">
      <c r="A35" s="160"/>
      <c r="C35" s="108"/>
      <c r="D35" s="79"/>
      <c r="E35" s="210" t="s">
        <v>85</v>
      </c>
      <c r="F35" s="167"/>
      <c r="G35" s="167"/>
      <c r="H35" s="167"/>
      <c r="I35" s="167"/>
      <c r="J35" s="30"/>
      <c r="K35" s="30"/>
      <c r="L35" s="30"/>
      <c r="M35" s="30"/>
      <c r="N35" s="30"/>
      <c r="O35" s="30"/>
      <c r="P35" s="30"/>
      <c r="Q35" s="30"/>
      <c r="R35" s="30"/>
      <c r="S35" s="30"/>
      <c r="T35" s="6"/>
      <c r="U35" s="5"/>
      <c r="V35" s="5"/>
      <c r="W35" s="6"/>
    </row>
    <row r="36" spans="1:23" s="8" customFormat="1" ht="11.25" customHeight="1">
      <c r="A36" s="154" t="s">
        <v>102</v>
      </c>
      <c r="C36" s="110"/>
      <c r="D36" s="83"/>
      <c r="E36" s="211"/>
      <c r="F36" s="208" t="s">
        <v>99</v>
      </c>
      <c r="G36" s="197">
        <v>5</v>
      </c>
      <c r="H36" s="199" t="b">
        <f t="shared" si="0"/>
        <v>1</v>
      </c>
      <c r="I36" s="200">
        <f t="shared" si="1"/>
        <v>1</v>
      </c>
      <c r="J36" s="30"/>
      <c r="K36" s="30"/>
      <c r="L36" s="30"/>
      <c r="M36" s="30"/>
      <c r="N36" s="30"/>
      <c r="O36" s="30"/>
      <c r="P36" s="30"/>
      <c r="Q36" s="30"/>
      <c r="R36" s="30"/>
      <c r="S36" s="30"/>
      <c r="T36" s="6"/>
      <c r="U36" s="5"/>
      <c r="V36" s="5"/>
      <c r="W36" s="6"/>
    </row>
    <row r="37" spans="1:23" s="8" customFormat="1" ht="11.25" customHeight="1" thickBot="1">
      <c r="A37" s="160"/>
      <c r="C37" s="108"/>
      <c r="D37" s="79"/>
      <c r="E37" s="79"/>
      <c r="F37" s="209"/>
      <c r="G37" s="198"/>
      <c r="H37" s="199"/>
      <c r="I37" s="200"/>
      <c r="J37" s="30"/>
      <c r="K37" s="30"/>
      <c r="L37" s="30"/>
      <c r="M37" s="30"/>
      <c r="N37" s="30"/>
      <c r="O37" s="30"/>
      <c r="P37" s="30"/>
      <c r="Q37" s="30"/>
      <c r="R37" s="30"/>
      <c r="S37" s="30"/>
      <c r="T37" s="6"/>
      <c r="U37" s="5"/>
      <c r="V37" s="5"/>
      <c r="W37" s="6"/>
    </row>
    <row r="38" spans="1:23" s="8" customFormat="1" ht="4.5" customHeight="1" thickBot="1">
      <c r="A38" s="160"/>
      <c r="C38" s="108"/>
      <c r="D38" s="79"/>
      <c r="E38" s="79"/>
      <c r="F38" s="167"/>
      <c r="G38" s="167"/>
      <c r="H38" s="167"/>
      <c r="I38" s="167"/>
      <c r="J38" s="30"/>
      <c r="K38" s="30"/>
      <c r="L38" s="30"/>
      <c r="M38" s="30"/>
      <c r="N38" s="30"/>
      <c r="O38" s="30"/>
      <c r="P38" s="30"/>
      <c r="Q38" s="30"/>
      <c r="R38" s="30"/>
      <c r="S38" s="30"/>
      <c r="T38" s="6"/>
      <c r="U38" s="5"/>
      <c r="V38" s="5"/>
      <c r="W38" s="6"/>
    </row>
    <row r="39" spans="1:23" s="8" customFormat="1" ht="11.25" customHeight="1">
      <c r="A39" s="154" t="s">
        <v>103</v>
      </c>
      <c r="C39" s="109"/>
      <c r="D39" s="191" t="s">
        <v>104</v>
      </c>
      <c r="E39" s="192"/>
      <c r="F39" s="193"/>
      <c r="G39" s="197">
        <v>220</v>
      </c>
      <c r="H39" s="199" t="b">
        <f t="shared" si="0"/>
        <v>1</v>
      </c>
      <c r="I39" s="200">
        <f t="shared" si="1"/>
        <v>1</v>
      </c>
      <c r="J39" s="30"/>
      <c r="K39" s="30"/>
      <c r="L39" s="30"/>
      <c r="M39" s="30"/>
      <c r="N39" s="30"/>
      <c r="O39" s="30"/>
      <c r="P39" s="30"/>
      <c r="Q39" s="30"/>
      <c r="R39" s="30"/>
      <c r="S39" s="30"/>
      <c r="T39" s="6"/>
      <c r="U39" s="5"/>
      <c r="V39" s="5"/>
      <c r="W39" s="6"/>
    </row>
    <row r="40" spans="1:23" s="8" customFormat="1" ht="11.25" customHeight="1" thickBot="1">
      <c r="A40" s="160"/>
      <c r="C40" s="107"/>
      <c r="D40" s="194"/>
      <c r="E40" s="195"/>
      <c r="F40" s="196"/>
      <c r="G40" s="198"/>
      <c r="H40" s="199"/>
      <c r="I40" s="200"/>
      <c r="J40" s="30"/>
      <c r="K40" s="30"/>
      <c r="L40" s="30"/>
      <c r="M40" s="30"/>
      <c r="N40" s="30"/>
      <c r="O40" s="30"/>
      <c r="P40" s="30"/>
      <c r="Q40" s="30"/>
      <c r="R40" s="30"/>
      <c r="S40" s="30"/>
      <c r="T40" s="6"/>
      <c r="U40" s="5"/>
      <c r="V40" s="5"/>
      <c r="W40" s="6"/>
    </row>
    <row r="41" spans="1:23" s="8" customFormat="1" ht="4.5" customHeight="1" thickBot="1">
      <c r="A41" s="160"/>
      <c r="C41" s="108"/>
      <c r="D41" s="79"/>
      <c r="E41" s="210" t="s">
        <v>85</v>
      </c>
      <c r="F41" s="167"/>
      <c r="G41" s="167"/>
      <c r="H41" s="167"/>
      <c r="I41" s="167"/>
      <c r="J41" s="30"/>
      <c r="K41" s="30"/>
      <c r="L41" s="30"/>
      <c r="M41" s="30"/>
      <c r="N41" s="30"/>
      <c r="O41" s="30"/>
      <c r="P41" s="30"/>
      <c r="Q41" s="30"/>
      <c r="R41" s="30"/>
      <c r="S41" s="30"/>
      <c r="T41" s="6"/>
      <c r="U41" s="5"/>
      <c r="V41" s="5"/>
      <c r="W41" s="6"/>
    </row>
    <row r="42" spans="1:23" s="8" customFormat="1" ht="12" customHeight="1">
      <c r="A42" s="154" t="s">
        <v>105</v>
      </c>
      <c r="C42" s="110"/>
      <c r="D42" s="83"/>
      <c r="E42" s="211"/>
      <c r="F42" s="208" t="s">
        <v>99</v>
      </c>
      <c r="G42" s="197">
        <v>13</v>
      </c>
      <c r="H42" s="199" t="b">
        <f t="shared" si="0"/>
        <v>1</v>
      </c>
      <c r="I42" s="200">
        <f t="shared" si="1"/>
        <v>1</v>
      </c>
      <c r="J42" s="30"/>
      <c r="K42" s="30"/>
      <c r="L42" s="30"/>
      <c r="M42" s="30"/>
      <c r="N42" s="30"/>
      <c r="O42" s="30"/>
      <c r="P42" s="30"/>
      <c r="Q42" s="30"/>
      <c r="R42" s="30"/>
      <c r="S42" s="30"/>
      <c r="T42" s="6"/>
      <c r="U42" s="5"/>
      <c r="V42" s="5"/>
      <c r="W42" s="6"/>
    </row>
    <row r="43" spans="1:23" s="8" customFormat="1" ht="12" customHeight="1" thickBot="1">
      <c r="A43" s="160"/>
      <c r="C43" s="108"/>
      <c r="D43" s="79"/>
      <c r="E43" s="79"/>
      <c r="F43" s="209"/>
      <c r="G43" s="198"/>
      <c r="H43" s="199"/>
      <c r="I43" s="200"/>
      <c r="J43" s="30"/>
      <c r="K43" s="30"/>
      <c r="L43" s="30"/>
      <c r="M43" s="30"/>
      <c r="N43" s="30"/>
      <c r="O43" s="30"/>
      <c r="P43" s="30"/>
      <c r="Q43" s="30"/>
      <c r="R43" s="30"/>
      <c r="S43" s="30"/>
      <c r="T43" s="6"/>
      <c r="U43" s="5"/>
      <c r="V43" s="5"/>
      <c r="W43" s="6"/>
    </row>
    <row r="44" spans="1:23" s="8" customFormat="1" ht="4.5" customHeight="1" thickBot="1">
      <c r="A44" s="160"/>
      <c r="C44" s="108"/>
      <c r="D44" s="79"/>
      <c r="E44" s="79"/>
      <c r="F44" s="167"/>
      <c r="G44" s="167"/>
      <c r="H44" s="167"/>
      <c r="I44" s="167"/>
      <c r="J44" s="30"/>
      <c r="K44" s="30"/>
      <c r="L44" s="30"/>
      <c r="M44" s="30"/>
      <c r="N44" s="30"/>
      <c r="O44" s="30"/>
      <c r="P44" s="30"/>
      <c r="Q44" s="30"/>
      <c r="R44" s="30"/>
      <c r="S44" s="30"/>
      <c r="T44" s="6"/>
      <c r="U44" s="5"/>
      <c r="V44" s="5"/>
      <c r="W44" s="6"/>
    </row>
    <row r="45" spans="1:23" s="8" customFormat="1" ht="12.75" customHeight="1">
      <c r="A45" s="154" t="s">
        <v>106</v>
      </c>
      <c r="C45" s="109"/>
      <c r="D45" s="191" t="s">
        <v>107</v>
      </c>
      <c r="E45" s="192"/>
      <c r="F45" s="193"/>
      <c r="G45" s="197">
        <v>204</v>
      </c>
      <c r="H45" s="199" t="b">
        <f t="shared" si="0"/>
        <v>1</v>
      </c>
      <c r="I45" s="200">
        <f t="shared" si="1"/>
        <v>1</v>
      </c>
      <c r="J45" s="30"/>
      <c r="K45" s="30"/>
      <c r="L45" s="30"/>
      <c r="M45" s="30"/>
      <c r="N45" s="30"/>
      <c r="O45" s="30"/>
      <c r="P45" s="30"/>
      <c r="Q45" s="30"/>
      <c r="R45" s="30"/>
      <c r="S45" s="30"/>
      <c r="T45" s="6"/>
      <c r="U45" s="5"/>
      <c r="V45" s="5"/>
      <c r="W45" s="6"/>
    </row>
    <row r="46" spans="1:23" s="8" customFormat="1" ht="12.75" customHeight="1" thickBot="1">
      <c r="A46" s="160"/>
      <c r="C46" s="107"/>
      <c r="D46" s="194"/>
      <c r="E46" s="195"/>
      <c r="F46" s="196"/>
      <c r="G46" s="198"/>
      <c r="H46" s="199"/>
      <c r="I46" s="200"/>
      <c r="J46" s="30"/>
      <c r="K46" s="30"/>
      <c r="L46" s="30"/>
      <c r="M46" s="30"/>
      <c r="N46" s="30"/>
      <c r="O46" s="30"/>
      <c r="P46" s="30"/>
      <c r="Q46" s="30"/>
      <c r="R46" s="30"/>
      <c r="S46" s="30"/>
      <c r="T46" s="6"/>
      <c r="U46" s="5"/>
      <c r="V46" s="5"/>
      <c r="W46" s="6"/>
    </row>
    <row r="47" spans="1:23" s="8" customFormat="1" ht="4.5" customHeight="1" thickBot="1">
      <c r="A47" s="160"/>
      <c r="C47" s="108"/>
      <c r="D47" s="79"/>
      <c r="E47" s="210" t="s">
        <v>85</v>
      </c>
      <c r="F47" s="167"/>
      <c r="G47" s="167"/>
      <c r="H47" s="167"/>
      <c r="I47" s="167"/>
      <c r="J47" s="30"/>
      <c r="K47" s="30"/>
      <c r="L47" s="30"/>
      <c r="M47" s="30"/>
      <c r="N47" s="30"/>
      <c r="O47" s="30"/>
      <c r="P47" s="30"/>
      <c r="Q47" s="30"/>
      <c r="R47" s="30"/>
      <c r="S47" s="30"/>
      <c r="T47" s="6"/>
      <c r="U47" s="5"/>
      <c r="V47" s="5"/>
      <c r="W47" s="6"/>
    </row>
    <row r="48" spans="1:23" s="8" customFormat="1" ht="12" customHeight="1">
      <c r="A48" s="154" t="s">
        <v>108</v>
      </c>
      <c r="C48" s="110"/>
      <c r="D48" s="83"/>
      <c r="E48" s="211"/>
      <c r="F48" s="208" t="s">
        <v>99</v>
      </c>
      <c r="G48" s="197">
        <v>7</v>
      </c>
      <c r="H48" s="199" t="b">
        <f t="shared" si="0"/>
        <v>1</v>
      </c>
      <c r="I48" s="200">
        <f t="shared" si="1"/>
        <v>1</v>
      </c>
      <c r="J48" s="30"/>
      <c r="K48" s="30"/>
      <c r="L48" s="30"/>
      <c r="M48" s="30"/>
      <c r="N48" s="30"/>
      <c r="O48" s="30"/>
      <c r="P48" s="30"/>
      <c r="Q48" s="30"/>
      <c r="R48" s="30"/>
      <c r="S48" s="30"/>
      <c r="T48" s="6"/>
      <c r="U48" s="5"/>
      <c r="V48" s="5"/>
      <c r="W48" s="6"/>
    </row>
    <row r="49" spans="1:23" s="8" customFormat="1" ht="12" customHeight="1" thickBot="1">
      <c r="A49" s="160"/>
      <c r="C49" s="108"/>
      <c r="D49" s="79"/>
      <c r="E49" s="162"/>
      <c r="F49" s="209"/>
      <c r="G49" s="198"/>
      <c r="H49" s="199"/>
      <c r="I49" s="200"/>
      <c r="J49" s="30"/>
      <c r="K49" s="30"/>
      <c r="L49" s="30"/>
      <c r="M49" s="30"/>
      <c r="N49" s="30"/>
      <c r="O49" s="30"/>
      <c r="P49" s="30"/>
      <c r="Q49" s="30"/>
      <c r="R49" s="30"/>
      <c r="S49" s="30"/>
      <c r="T49" s="6"/>
      <c r="U49" s="5"/>
      <c r="V49" s="5"/>
      <c r="W49" s="6"/>
    </row>
    <row r="50" spans="1:23" s="8" customFormat="1" ht="4.5" customHeight="1" thickBot="1">
      <c r="A50" s="160"/>
      <c r="C50" s="108"/>
      <c r="D50" s="79"/>
      <c r="E50" s="79"/>
      <c r="F50" s="167"/>
      <c r="G50" s="167"/>
      <c r="H50" s="167"/>
      <c r="I50" s="167"/>
      <c r="J50" s="30"/>
      <c r="K50" s="30"/>
      <c r="L50" s="30"/>
      <c r="M50" s="30"/>
      <c r="N50" s="30"/>
      <c r="O50" s="30"/>
      <c r="P50" s="30"/>
      <c r="Q50" s="30"/>
      <c r="R50" s="30"/>
      <c r="S50" s="30"/>
      <c r="T50" s="6"/>
      <c r="U50" s="5"/>
      <c r="V50" s="5"/>
      <c r="W50" s="6"/>
    </row>
    <row r="51" spans="1:23" s="8" customFormat="1" ht="12" hidden="1" customHeight="1">
      <c r="A51" s="154" t="s">
        <v>109</v>
      </c>
      <c r="C51" s="110"/>
      <c r="D51" s="83"/>
      <c r="E51" s="111"/>
      <c r="F51" s="208" t="s">
        <v>110</v>
      </c>
      <c r="G51" s="197" t="s">
        <v>111</v>
      </c>
      <c r="H51" s="199" t="b">
        <f t="shared" si="0"/>
        <v>0</v>
      </c>
      <c r="I51" s="200"/>
      <c r="J51" s="30"/>
      <c r="K51" s="30"/>
      <c r="L51" s="30"/>
      <c r="M51" s="30"/>
      <c r="N51" s="30"/>
      <c r="O51" s="30"/>
      <c r="P51" s="30"/>
      <c r="Q51" s="30"/>
      <c r="R51" s="30"/>
      <c r="S51" s="30"/>
      <c r="T51" s="6"/>
      <c r="U51" s="5"/>
      <c r="V51" s="5"/>
      <c r="W51" s="6"/>
    </row>
    <row r="52" spans="1:23" s="8" customFormat="1" ht="12" hidden="1" customHeight="1" thickBot="1">
      <c r="A52" s="160"/>
      <c r="C52" s="108"/>
      <c r="D52" s="79"/>
      <c r="E52" s="79"/>
      <c r="F52" s="209"/>
      <c r="G52" s="198"/>
      <c r="H52" s="199"/>
      <c r="I52" s="200"/>
      <c r="J52" s="30"/>
      <c r="K52" s="30"/>
      <c r="L52" s="30"/>
      <c r="M52" s="30"/>
      <c r="N52" s="30"/>
      <c r="O52" s="30"/>
      <c r="P52" s="30"/>
      <c r="Q52" s="30"/>
      <c r="R52" s="30"/>
      <c r="S52" s="30"/>
      <c r="T52" s="6"/>
      <c r="U52" s="5"/>
      <c r="V52" s="5"/>
      <c r="W52" s="6"/>
    </row>
    <row r="53" spans="1:23" s="8" customFormat="1" ht="4.5" hidden="1" customHeight="1" thickBot="1">
      <c r="A53" s="160"/>
      <c r="C53" s="108"/>
      <c r="D53" s="79"/>
      <c r="E53" s="79"/>
      <c r="F53" s="167"/>
      <c r="G53" s="167"/>
      <c r="H53" s="167"/>
      <c r="I53" s="167"/>
      <c r="J53" s="30"/>
      <c r="K53" s="30"/>
      <c r="L53" s="30"/>
      <c r="M53" s="30"/>
      <c r="N53" s="30"/>
      <c r="O53" s="30"/>
      <c r="P53" s="30"/>
      <c r="Q53" s="30"/>
      <c r="R53" s="30"/>
      <c r="S53" s="30"/>
      <c r="T53" s="6"/>
      <c r="U53" s="5"/>
      <c r="V53" s="5"/>
      <c r="W53" s="6"/>
    </row>
    <row r="54" spans="1:23" s="8" customFormat="1" ht="12" customHeight="1">
      <c r="A54" s="154" t="s">
        <v>112</v>
      </c>
      <c r="C54" s="109"/>
      <c r="D54" s="191" t="s">
        <v>113</v>
      </c>
      <c r="E54" s="192"/>
      <c r="F54" s="193"/>
      <c r="G54" s="197">
        <v>85</v>
      </c>
      <c r="H54" s="199" t="b">
        <f t="shared" si="0"/>
        <v>1</v>
      </c>
      <c r="I54" s="200">
        <f t="shared" si="1"/>
        <v>1</v>
      </c>
      <c r="J54" s="30"/>
      <c r="K54" s="30"/>
      <c r="L54" s="30"/>
      <c r="M54" s="30"/>
      <c r="N54" s="30"/>
      <c r="O54" s="30"/>
      <c r="P54" s="30"/>
      <c r="Q54" s="30"/>
      <c r="R54" s="30"/>
      <c r="S54" s="30"/>
      <c r="T54" s="6"/>
      <c r="U54" s="5"/>
      <c r="V54" s="5"/>
      <c r="W54" s="6"/>
    </row>
    <row r="55" spans="1:23" s="8" customFormat="1" ht="12" customHeight="1" thickBot="1">
      <c r="A55" s="160"/>
      <c r="C55" s="107"/>
      <c r="D55" s="194"/>
      <c r="E55" s="195"/>
      <c r="F55" s="196"/>
      <c r="G55" s="198"/>
      <c r="H55" s="199"/>
      <c r="I55" s="200"/>
      <c r="J55" s="30"/>
      <c r="K55" s="30"/>
      <c r="L55" s="30"/>
      <c r="M55" s="30"/>
      <c r="N55" s="30"/>
      <c r="O55" s="30"/>
      <c r="P55" s="30"/>
      <c r="Q55" s="30"/>
      <c r="R55" s="30"/>
      <c r="S55" s="30"/>
      <c r="T55" s="6"/>
      <c r="U55" s="5"/>
      <c r="V55" s="5"/>
      <c r="W55" s="6"/>
    </row>
    <row r="56" spans="1:23" s="8" customFormat="1" ht="4.5" customHeight="1" thickBot="1">
      <c r="A56" s="160"/>
      <c r="C56" s="108"/>
      <c r="D56" s="79"/>
      <c r="E56" s="210" t="s">
        <v>85</v>
      </c>
      <c r="F56" s="167"/>
      <c r="G56" s="167"/>
      <c r="H56" s="167"/>
      <c r="I56" s="167"/>
      <c r="J56" s="30"/>
      <c r="K56" s="30"/>
      <c r="L56" s="30"/>
      <c r="M56" s="30"/>
      <c r="N56" s="30"/>
      <c r="O56" s="30"/>
      <c r="P56" s="30"/>
      <c r="Q56" s="30"/>
      <c r="R56" s="30"/>
      <c r="S56" s="30"/>
      <c r="T56" s="6"/>
      <c r="U56" s="5"/>
      <c r="V56" s="5"/>
      <c r="W56" s="6"/>
    </row>
    <row r="57" spans="1:23" s="8" customFormat="1" ht="12" customHeight="1">
      <c r="A57" s="154" t="s">
        <v>114</v>
      </c>
      <c r="C57" s="110"/>
      <c r="D57" s="83"/>
      <c r="E57" s="211"/>
      <c r="F57" s="208" t="s">
        <v>99</v>
      </c>
      <c r="G57" s="197">
        <v>3</v>
      </c>
      <c r="H57" s="199" t="b">
        <f t="shared" si="0"/>
        <v>1</v>
      </c>
      <c r="I57" s="200">
        <f t="shared" si="1"/>
        <v>1</v>
      </c>
      <c r="J57" s="30"/>
      <c r="K57" s="30"/>
      <c r="L57" s="30"/>
      <c r="M57" s="30"/>
      <c r="N57" s="30"/>
      <c r="O57" s="30"/>
      <c r="P57" s="30"/>
      <c r="Q57" s="30"/>
      <c r="R57" s="30"/>
      <c r="S57" s="30"/>
      <c r="T57" s="6"/>
      <c r="U57" s="5"/>
      <c r="V57" s="5"/>
      <c r="W57" s="6"/>
    </row>
    <row r="58" spans="1:23" s="8" customFormat="1" ht="12" customHeight="1" thickBot="1">
      <c r="A58" s="160"/>
      <c r="C58" s="108"/>
      <c r="D58" s="79"/>
      <c r="E58" s="79"/>
      <c r="F58" s="209"/>
      <c r="G58" s="198"/>
      <c r="H58" s="199"/>
      <c r="I58" s="200"/>
      <c r="J58" s="30"/>
      <c r="K58" s="30"/>
      <c r="L58" s="30"/>
      <c r="M58" s="30"/>
      <c r="N58" s="30"/>
      <c r="O58" s="30"/>
      <c r="P58" s="30"/>
      <c r="Q58" s="30"/>
      <c r="R58" s="30"/>
      <c r="S58" s="30"/>
      <c r="T58" s="6"/>
      <c r="U58" s="5"/>
      <c r="V58" s="5"/>
      <c r="W58" s="6"/>
    </row>
    <row r="59" spans="1:23" s="8" customFormat="1" ht="4.5" customHeight="1" thickBot="1">
      <c r="A59" s="160"/>
      <c r="C59" s="108"/>
      <c r="D59" s="79"/>
      <c r="E59" s="79"/>
      <c r="F59" s="167"/>
      <c r="G59" s="167">
        <v>9</v>
      </c>
      <c r="H59" s="167"/>
      <c r="I59" s="167"/>
      <c r="J59" s="30"/>
      <c r="K59" s="30"/>
      <c r="L59" s="30"/>
      <c r="M59" s="30"/>
      <c r="N59" s="30"/>
      <c r="O59" s="30"/>
      <c r="P59" s="30"/>
      <c r="Q59" s="30"/>
      <c r="R59" s="30"/>
      <c r="S59" s="30"/>
      <c r="T59" s="6"/>
      <c r="U59" s="5"/>
      <c r="V59" s="5"/>
      <c r="W59" s="6"/>
    </row>
    <row r="60" spans="1:23" s="8" customFormat="1" ht="12" customHeight="1">
      <c r="A60" s="154" t="s">
        <v>115</v>
      </c>
      <c r="C60" s="109"/>
      <c r="D60" s="191" t="s">
        <v>116</v>
      </c>
      <c r="E60" s="192"/>
      <c r="F60" s="193"/>
      <c r="G60" s="197">
        <v>80</v>
      </c>
      <c r="H60" s="199" t="b">
        <f t="shared" si="0"/>
        <v>1</v>
      </c>
      <c r="I60" s="200">
        <f t="shared" si="1"/>
        <v>1</v>
      </c>
      <c r="J60" s="30"/>
      <c r="K60" s="30"/>
      <c r="L60" s="30"/>
      <c r="M60" s="30"/>
      <c r="N60" s="30"/>
      <c r="O60" s="30"/>
      <c r="P60" s="30"/>
      <c r="Q60" s="30"/>
      <c r="R60" s="30"/>
      <c r="S60" s="30"/>
      <c r="T60" s="6"/>
      <c r="U60" s="5"/>
      <c r="V60" s="5"/>
      <c r="W60" s="6"/>
    </row>
    <row r="61" spans="1:23" s="8" customFormat="1" ht="12" customHeight="1" thickBot="1">
      <c r="A61" s="160"/>
      <c r="C61" s="107"/>
      <c r="D61" s="194"/>
      <c r="E61" s="195"/>
      <c r="F61" s="196"/>
      <c r="G61" s="198"/>
      <c r="H61" s="199"/>
      <c r="I61" s="200"/>
      <c r="J61" s="30"/>
      <c r="K61" s="30"/>
      <c r="L61" s="30"/>
      <c r="M61" s="30"/>
      <c r="N61" s="30"/>
      <c r="O61" s="30"/>
      <c r="P61" s="30"/>
      <c r="Q61" s="30"/>
      <c r="R61" s="30"/>
      <c r="S61" s="30"/>
      <c r="T61" s="6"/>
      <c r="U61" s="5"/>
      <c r="V61" s="5"/>
      <c r="W61" s="6"/>
    </row>
    <row r="62" spans="1:23" s="8" customFormat="1" ht="4.5" customHeight="1" thickBot="1">
      <c r="A62" s="160"/>
      <c r="C62" s="108"/>
      <c r="D62" s="79"/>
      <c r="E62" s="210" t="s">
        <v>85</v>
      </c>
      <c r="F62" s="167"/>
      <c r="G62" s="167"/>
      <c r="H62" s="167"/>
      <c r="I62" s="167"/>
      <c r="J62" s="30"/>
      <c r="K62" s="30"/>
      <c r="L62" s="30"/>
      <c r="M62" s="30"/>
      <c r="N62" s="30"/>
      <c r="O62" s="30"/>
      <c r="P62" s="30"/>
      <c r="Q62" s="30"/>
      <c r="R62" s="30"/>
      <c r="S62" s="30"/>
      <c r="T62" s="6"/>
      <c r="U62" s="5"/>
      <c r="V62" s="5"/>
      <c r="W62" s="6"/>
    </row>
    <row r="63" spans="1:23" s="8" customFormat="1" ht="12" customHeight="1">
      <c r="A63" s="154" t="s">
        <v>117</v>
      </c>
      <c r="C63" s="110"/>
      <c r="D63" s="83"/>
      <c r="E63" s="211"/>
      <c r="F63" s="208" t="s">
        <v>99</v>
      </c>
      <c r="G63" s="197">
        <v>3</v>
      </c>
      <c r="H63" s="199" t="b">
        <f t="shared" si="0"/>
        <v>1</v>
      </c>
      <c r="I63" s="200">
        <f t="shared" si="1"/>
        <v>1</v>
      </c>
      <c r="J63" s="30"/>
      <c r="K63" s="30"/>
      <c r="L63" s="30"/>
      <c r="M63" s="30"/>
      <c r="N63" s="30"/>
      <c r="O63" s="30"/>
      <c r="P63" s="30"/>
      <c r="Q63" s="30"/>
      <c r="R63" s="30"/>
      <c r="S63" s="30"/>
      <c r="T63" s="6"/>
      <c r="U63" s="5"/>
      <c r="V63" s="5"/>
      <c r="W63" s="6"/>
    </row>
    <row r="64" spans="1:23" s="8" customFormat="1" ht="12" customHeight="1" thickBot="1">
      <c r="A64" s="160"/>
      <c r="C64" s="108"/>
      <c r="D64" s="79"/>
      <c r="E64" s="107"/>
      <c r="F64" s="209"/>
      <c r="G64" s="198"/>
      <c r="H64" s="199"/>
      <c r="I64" s="200"/>
      <c r="J64" s="30"/>
      <c r="K64" s="30"/>
      <c r="L64" s="30"/>
      <c r="M64" s="30"/>
      <c r="N64" s="30"/>
      <c r="O64" s="30"/>
      <c r="P64" s="30"/>
      <c r="Q64" s="30"/>
      <c r="R64" s="30"/>
      <c r="S64" s="30"/>
      <c r="T64" s="6"/>
      <c r="U64" s="5"/>
      <c r="V64" s="5"/>
      <c r="W64" s="6"/>
    </row>
    <row r="65" spans="1:23" s="8" customFormat="1" ht="4.5" customHeight="1" thickBot="1">
      <c r="A65" s="160"/>
      <c r="C65" s="108"/>
      <c r="D65" s="79"/>
      <c r="E65" s="108"/>
      <c r="F65" s="167"/>
      <c r="G65" s="167"/>
      <c r="H65" s="167"/>
      <c r="I65" s="167"/>
      <c r="J65" s="30"/>
      <c r="K65" s="30"/>
      <c r="L65" s="30"/>
      <c r="M65" s="30"/>
      <c r="N65" s="30"/>
      <c r="O65" s="30"/>
      <c r="P65" s="30"/>
      <c r="Q65" s="30"/>
      <c r="R65" s="30"/>
      <c r="S65" s="30"/>
      <c r="T65" s="6"/>
      <c r="U65" s="5"/>
      <c r="V65" s="5"/>
      <c r="W65" s="6"/>
    </row>
    <row r="66" spans="1:23" s="8" customFormat="1" ht="12" hidden="1" customHeight="1">
      <c r="A66" s="154" t="s">
        <v>118</v>
      </c>
      <c r="C66" s="110"/>
      <c r="D66" s="83"/>
      <c r="E66" s="111"/>
      <c r="F66" s="208" t="s">
        <v>119</v>
      </c>
      <c r="G66" s="197" t="s">
        <v>111</v>
      </c>
      <c r="H66" s="199" t="b">
        <f t="shared" si="0"/>
        <v>0</v>
      </c>
      <c r="I66" s="200"/>
      <c r="J66" s="30"/>
      <c r="K66" s="30"/>
      <c r="L66" s="30"/>
      <c r="M66" s="30"/>
      <c r="N66" s="30"/>
      <c r="O66" s="30"/>
      <c r="P66" s="30"/>
      <c r="Q66" s="30"/>
      <c r="R66" s="30"/>
      <c r="S66" s="30"/>
      <c r="T66" s="6"/>
      <c r="U66" s="5"/>
      <c r="V66" s="5"/>
      <c r="W66" s="6"/>
    </row>
    <row r="67" spans="1:23" s="8" customFormat="1" ht="12" hidden="1" customHeight="1" thickBot="1">
      <c r="A67" s="160"/>
      <c r="C67" s="108"/>
      <c r="D67" s="148"/>
      <c r="E67" s="108"/>
      <c r="F67" s="209"/>
      <c r="G67" s="198"/>
      <c r="H67" s="199"/>
      <c r="I67" s="200"/>
      <c r="J67" s="30"/>
      <c r="K67" s="30"/>
      <c r="L67" s="30"/>
      <c r="M67" s="30"/>
      <c r="N67" s="30"/>
      <c r="O67" s="30"/>
      <c r="P67" s="30"/>
      <c r="Q67" s="30"/>
      <c r="R67" s="30"/>
      <c r="S67" s="30"/>
      <c r="T67" s="6"/>
      <c r="U67" s="5"/>
      <c r="V67" s="5"/>
      <c r="W67" s="6"/>
    </row>
    <row r="68" spans="1:23" s="8" customFormat="1" ht="4.5" hidden="1" customHeight="1" thickBot="1">
      <c r="A68" s="160"/>
      <c r="C68" s="108"/>
      <c r="D68" s="148"/>
      <c r="E68" s="108"/>
      <c r="F68" s="167"/>
      <c r="G68" s="167"/>
      <c r="H68" s="167"/>
      <c r="I68" s="167"/>
      <c r="J68" s="30"/>
      <c r="K68" s="30"/>
      <c r="L68" s="30"/>
      <c r="M68" s="30"/>
      <c r="N68" s="30"/>
      <c r="O68" s="30"/>
      <c r="P68" s="30"/>
      <c r="Q68" s="30"/>
      <c r="R68" s="30"/>
      <c r="S68" s="30"/>
      <c r="T68" s="6"/>
      <c r="U68" s="5"/>
      <c r="V68" s="5"/>
      <c r="W68" s="6"/>
    </row>
    <row r="69" spans="1:23" s="8" customFormat="1" ht="12" customHeight="1">
      <c r="A69" s="154" t="s">
        <v>120</v>
      </c>
      <c r="C69" s="110"/>
      <c r="D69" s="83"/>
      <c r="E69" s="111"/>
      <c r="F69" s="208" t="s">
        <v>121</v>
      </c>
      <c r="G69" s="197">
        <v>0</v>
      </c>
      <c r="H69" s="199" t="b">
        <f t="shared" ref="H69" si="2">NOT(OR(G69="",G69="&lt;Число&gt;"))</f>
        <v>1</v>
      </c>
      <c r="I69" s="200">
        <f t="shared" ref="I69" si="3">IF(H69,1,0)</f>
        <v>1</v>
      </c>
      <c r="J69" s="30"/>
      <c r="K69" s="30"/>
      <c r="L69" s="30"/>
      <c r="M69" s="30"/>
      <c r="N69" s="30"/>
      <c r="O69" s="30"/>
      <c r="P69" s="30"/>
      <c r="Q69" s="30"/>
      <c r="R69" s="30"/>
      <c r="S69" s="30"/>
      <c r="T69" s="6"/>
      <c r="U69" s="5"/>
      <c r="V69" s="5"/>
      <c r="W69" s="6"/>
    </row>
    <row r="70" spans="1:23" s="8" customFormat="1" ht="12" customHeight="1" thickBot="1">
      <c r="A70" s="160"/>
      <c r="C70" s="108"/>
      <c r="D70" s="79"/>
      <c r="E70" s="79"/>
      <c r="F70" s="209"/>
      <c r="G70" s="198"/>
      <c r="H70" s="199"/>
      <c r="I70" s="200"/>
      <c r="J70" s="30"/>
      <c r="K70" s="30"/>
      <c r="L70" s="30"/>
      <c r="M70" s="30"/>
      <c r="N70" s="30"/>
      <c r="O70" s="30"/>
      <c r="P70" s="30"/>
      <c r="Q70" s="30"/>
      <c r="R70" s="30"/>
      <c r="S70" s="30"/>
      <c r="T70" s="6"/>
      <c r="U70" s="5"/>
      <c r="V70" s="5"/>
      <c r="W70" s="6"/>
    </row>
    <row r="71" spans="1:23" s="8" customFormat="1" ht="4.5" customHeight="1" thickBot="1">
      <c r="A71" s="160"/>
      <c r="C71" s="108"/>
      <c r="D71" s="79"/>
      <c r="E71" s="79"/>
      <c r="F71" s="167"/>
      <c r="G71" s="167"/>
      <c r="H71" s="167"/>
      <c r="I71" s="167"/>
      <c r="J71" s="30"/>
      <c r="K71" s="30"/>
      <c r="L71" s="30"/>
      <c r="M71" s="30"/>
      <c r="N71" s="30"/>
      <c r="O71" s="30"/>
      <c r="P71" s="30"/>
      <c r="Q71" s="30"/>
      <c r="R71" s="30"/>
      <c r="S71" s="30"/>
      <c r="T71" s="6"/>
      <c r="U71" s="5"/>
      <c r="V71" s="5"/>
      <c r="W71" s="6"/>
    </row>
    <row r="72" spans="1:23" s="8" customFormat="1" ht="12" customHeight="1">
      <c r="A72" s="154" t="s">
        <v>122</v>
      </c>
      <c r="C72" s="109"/>
      <c r="D72" s="191" t="s">
        <v>123</v>
      </c>
      <c r="E72" s="192"/>
      <c r="F72" s="193"/>
      <c r="G72" s="197">
        <v>2</v>
      </c>
      <c r="H72" s="199" t="b">
        <f t="shared" si="0"/>
        <v>1</v>
      </c>
      <c r="I72" s="200">
        <f t="shared" si="1"/>
        <v>1</v>
      </c>
      <c r="J72" s="30"/>
      <c r="K72" s="30"/>
      <c r="L72" s="30"/>
      <c r="M72" s="30"/>
      <c r="N72" s="30"/>
      <c r="O72" s="30"/>
      <c r="P72" s="30"/>
      <c r="Q72" s="30"/>
      <c r="R72" s="30"/>
      <c r="S72" s="30"/>
      <c r="T72" s="6"/>
      <c r="U72" s="5"/>
      <c r="V72" s="5"/>
      <c r="W72" s="6"/>
    </row>
    <row r="73" spans="1:23" s="8" customFormat="1" ht="12" customHeight="1" thickBot="1">
      <c r="A73" s="160"/>
      <c r="C73" s="107"/>
      <c r="D73" s="194"/>
      <c r="E73" s="195"/>
      <c r="F73" s="196"/>
      <c r="G73" s="198"/>
      <c r="H73" s="199"/>
      <c r="I73" s="200"/>
      <c r="J73" s="30"/>
      <c r="K73" s="30"/>
      <c r="L73" s="30"/>
      <c r="M73" s="30"/>
      <c r="N73" s="30"/>
      <c r="O73" s="30"/>
      <c r="P73" s="30"/>
      <c r="Q73" s="30"/>
      <c r="R73" s="30"/>
      <c r="S73" s="30"/>
      <c r="T73" s="6"/>
      <c r="U73" s="5"/>
      <c r="V73" s="5"/>
      <c r="W73" s="6"/>
    </row>
    <row r="74" spans="1:23" s="8" customFormat="1" ht="4.5" customHeight="1" thickBot="1">
      <c r="A74" s="160"/>
      <c r="C74" s="108"/>
      <c r="D74" s="79"/>
      <c r="E74" s="79"/>
      <c r="F74" s="167"/>
      <c r="G74" s="167"/>
      <c r="H74" s="167"/>
      <c r="I74" s="167"/>
      <c r="J74" s="30"/>
      <c r="K74" s="30"/>
      <c r="L74" s="30"/>
      <c r="M74" s="30"/>
      <c r="N74" s="30"/>
      <c r="O74" s="30"/>
      <c r="P74" s="30"/>
      <c r="Q74" s="30"/>
      <c r="R74" s="30"/>
      <c r="S74" s="30"/>
      <c r="T74" s="6"/>
      <c r="U74" s="5"/>
      <c r="V74" s="5"/>
      <c r="W74" s="6"/>
    </row>
    <row r="75" spans="1:23" s="8" customFormat="1" ht="12" customHeight="1">
      <c r="A75" s="154" t="s">
        <v>124</v>
      </c>
      <c r="C75" s="109"/>
      <c r="D75" s="191" t="s">
        <v>125</v>
      </c>
      <c r="E75" s="192"/>
      <c r="F75" s="193"/>
      <c r="G75" s="197">
        <v>968</v>
      </c>
      <c r="H75" s="199" t="b">
        <f t="shared" si="0"/>
        <v>1</v>
      </c>
      <c r="I75" s="200">
        <f t="shared" si="1"/>
        <v>1</v>
      </c>
      <c r="J75" s="30"/>
      <c r="K75" s="30"/>
      <c r="L75" s="30"/>
      <c r="M75" s="30"/>
      <c r="N75" s="30"/>
      <c r="O75" s="30"/>
      <c r="P75" s="30"/>
      <c r="Q75" s="30"/>
      <c r="R75" s="30"/>
      <c r="S75" s="30"/>
      <c r="T75" s="6"/>
      <c r="U75" s="5"/>
      <c r="V75" s="5"/>
      <c r="W75" s="6"/>
    </row>
    <row r="76" spans="1:23" s="8" customFormat="1" ht="12" customHeight="1" thickBot="1">
      <c r="A76" s="160"/>
      <c r="C76" s="107"/>
      <c r="D76" s="194"/>
      <c r="E76" s="195"/>
      <c r="F76" s="196"/>
      <c r="G76" s="198"/>
      <c r="H76" s="199"/>
      <c r="I76" s="200"/>
      <c r="J76" s="30"/>
      <c r="K76" s="30"/>
      <c r="L76" s="30"/>
      <c r="M76" s="30"/>
      <c r="N76" s="30"/>
      <c r="O76" s="30"/>
      <c r="P76" s="30"/>
      <c r="Q76" s="30"/>
      <c r="R76" s="30"/>
      <c r="S76" s="30"/>
      <c r="T76" s="6"/>
      <c r="U76" s="5"/>
      <c r="V76" s="5"/>
      <c r="W76" s="6"/>
    </row>
    <row r="77" spans="1:23" s="30" customFormat="1" ht="5.25" customHeight="1" thickBot="1">
      <c r="A77" s="161"/>
      <c r="C77" s="108"/>
      <c r="H77" s="167"/>
      <c r="I77" s="22"/>
    </row>
    <row r="78" spans="1:23" s="8" customFormat="1" ht="12" customHeight="1">
      <c r="A78" s="154" t="s">
        <v>126</v>
      </c>
      <c r="C78" s="109"/>
      <c r="D78" s="191" t="s">
        <v>127</v>
      </c>
      <c r="E78" s="192"/>
      <c r="F78" s="193"/>
      <c r="G78" s="197">
        <v>124</v>
      </c>
      <c r="H78" s="199" t="b">
        <f t="shared" si="0"/>
        <v>1</v>
      </c>
      <c r="I78" s="200">
        <f t="shared" si="1"/>
        <v>1</v>
      </c>
      <c r="J78" s="30"/>
      <c r="K78" s="30"/>
      <c r="L78" s="30"/>
      <c r="M78" s="30"/>
      <c r="N78" s="30"/>
      <c r="O78" s="30"/>
      <c r="P78" s="30"/>
      <c r="Q78" s="30"/>
      <c r="R78" s="30"/>
      <c r="S78" s="30"/>
      <c r="T78" s="6"/>
      <c r="U78" s="5"/>
      <c r="V78" s="5"/>
      <c r="W78" s="6"/>
    </row>
    <row r="79" spans="1:23" s="8" customFormat="1" ht="12" customHeight="1" thickBot="1">
      <c r="A79" s="160"/>
      <c r="C79" s="79"/>
      <c r="D79" s="194"/>
      <c r="E79" s="195"/>
      <c r="F79" s="196"/>
      <c r="G79" s="198"/>
      <c r="H79" s="199"/>
      <c r="I79" s="200"/>
      <c r="J79" s="30"/>
      <c r="K79" s="30"/>
      <c r="L79" s="30"/>
      <c r="M79" s="30"/>
      <c r="N79" s="30"/>
      <c r="O79" s="30"/>
      <c r="P79" s="30"/>
      <c r="Q79" s="30"/>
      <c r="R79" s="30"/>
      <c r="S79" s="30"/>
      <c r="T79" s="6"/>
      <c r="U79" s="5"/>
      <c r="V79" s="5"/>
      <c r="W79" s="6"/>
    </row>
    <row r="80" spans="1:23" s="8" customFormat="1" ht="5.25" customHeight="1" thickBot="1">
      <c r="A80" s="160"/>
      <c r="C80" s="79"/>
      <c r="D80" s="79"/>
      <c r="E80" s="79"/>
      <c r="F80" s="105"/>
      <c r="G80" s="112">
        <v>4</v>
      </c>
      <c r="H80" s="105"/>
      <c r="I80" s="167"/>
      <c r="J80" s="30"/>
      <c r="K80" s="30"/>
      <c r="L80" s="30"/>
      <c r="M80" s="30"/>
      <c r="N80" s="30"/>
      <c r="O80" s="30"/>
      <c r="P80" s="30"/>
      <c r="Q80" s="30"/>
      <c r="R80" s="30"/>
      <c r="S80" s="30"/>
      <c r="T80" s="6"/>
      <c r="U80" s="5"/>
      <c r="V80" s="5"/>
      <c r="W80" s="6"/>
    </row>
    <row r="81" spans="1:30" s="8" customFormat="1" ht="27" customHeight="1" thickBot="1">
      <c r="A81" s="154" t="s">
        <v>128</v>
      </c>
      <c r="B81" s="188" t="s">
        <v>129</v>
      </c>
      <c r="C81" s="189"/>
      <c r="D81" s="189"/>
      <c r="E81" s="189"/>
      <c r="F81" s="190"/>
      <c r="G81" s="80">
        <v>292</v>
      </c>
      <c r="H81" s="167" t="b">
        <f t="shared" si="0"/>
        <v>1</v>
      </c>
      <c r="I81" s="167">
        <f t="shared" si="1"/>
        <v>1</v>
      </c>
      <c r="J81" s="30"/>
      <c r="K81" s="30"/>
      <c r="L81" s="30"/>
      <c r="M81" s="30"/>
      <c r="N81" s="30"/>
      <c r="O81" s="30"/>
      <c r="P81" s="30"/>
      <c r="Q81" s="30"/>
      <c r="R81" s="30"/>
      <c r="S81" s="30"/>
      <c r="T81" s="6"/>
      <c r="U81" s="5"/>
      <c r="V81" s="5"/>
      <c r="W81" s="6"/>
    </row>
    <row r="82" spans="1:30" s="8" customFormat="1" ht="5.25" customHeight="1" thickBot="1">
      <c r="A82" s="160"/>
      <c r="C82" s="201" t="s">
        <v>85</v>
      </c>
      <c r="D82" s="79"/>
      <c r="E82" s="79"/>
      <c r="F82" s="105"/>
      <c r="G82" s="105"/>
      <c r="H82" s="105"/>
      <c r="I82" s="167"/>
      <c r="J82" s="30"/>
      <c r="K82" s="30"/>
      <c r="L82" s="30"/>
      <c r="M82" s="30"/>
      <c r="N82" s="30"/>
      <c r="O82" s="30"/>
      <c r="P82" s="30"/>
      <c r="Q82" s="30"/>
      <c r="R82" s="30"/>
      <c r="S82" s="30"/>
      <c r="T82" s="6"/>
      <c r="U82" s="5"/>
      <c r="V82" s="5"/>
      <c r="W82" s="6"/>
    </row>
    <row r="83" spans="1:30" s="8" customFormat="1" ht="12" customHeight="1">
      <c r="A83" s="154" t="s">
        <v>130</v>
      </c>
      <c r="C83" s="202"/>
      <c r="D83" s="191" t="s">
        <v>131</v>
      </c>
      <c r="E83" s="192"/>
      <c r="F83" s="193"/>
      <c r="G83" s="197">
        <v>200</v>
      </c>
      <c r="H83" s="199" t="b">
        <f t="shared" si="0"/>
        <v>1</v>
      </c>
      <c r="I83" s="200">
        <f t="shared" si="1"/>
        <v>1</v>
      </c>
      <c r="J83" s="30"/>
      <c r="K83" s="30"/>
      <c r="L83" s="30"/>
      <c r="M83" s="30"/>
      <c r="N83" s="30"/>
      <c r="O83" s="30"/>
      <c r="P83" s="30"/>
      <c r="Q83" s="30"/>
      <c r="R83" s="30"/>
      <c r="S83" s="30"/>
      <c r="T83" s="6"/>
      <c r="U83" s="5"/>
      <c r="V83" s="5"/>
      <c r="W83" s="6"/>
    </row>
    <row r="84" spans="1:30" s="8" customFormat="1" ht="12" customHeight="1" thickBot="1">
      <c r="A84" s="160"/>
      <c r="C84" s="113"/>
      <c r="D84" s="194"/>
      <c r="E84" s="195"/>
      <c r="F84" s="196"/>
      <c r="G84" s="198"/>
      <c r="H84" s="199"/>
      <c r="I84" s="200"/>
      <c r="J84" s="30"/>
      <c r="K84" s="30"/>
      <c r="L84" s="30"/>
      <c r="M84" s="30"/>
      <c r="N84" s="30"/>
      <c r="O84" s="30"/>
      <c r="P84" s="30"/>
      <c r="Q84" s="30"/>
      <c r="R84" s="30"/>
      <c r="S84" s="30"/>
      <c r="T84" s="6"/>
      <c r="U84" s="5"/>
      <c r="V84" s="5"/>
      <c r="W84" s="6"/>
    </row>
    <row r="85" spans="1:30" s="8" customFormat="1" ht="5.25" customHeight="1" thickBot="1">
      <c r="A85" s="160"/>
      <c r="C85" s="108"/>
      <c r="D85" s="79"/>
      <c r="E85" s="79"/>
      <c r="F85" s="105"/>
      <c r="G85" s="105"/>
      <c r="H85" s="105"/>
      <c r="I85" s="167"/>
      <c r="J85" s="30"/>
      <c r="K85" s="30"/>
      <c r="L85" s="30"/>
      <c r="M85" s="30"/>
      <c r="N85" s="30"/>
      <c r="O85" s="30"/>
      <c r="P85" s="30"/>
      <c r="Q85" s="30"/>
      <c r="R85" s="30"/>
      <c r="S85" s="30"/>
      <c r="T85" s="6"/>
      <c r="U85" s="5"/>
      <c r="V85" s="5"/>
      <c r="W85" s="6"/>
    </row>
    <row r="86" spans="1:30" s="8" customFormat="1" ht="12" customHeight="1">
      <c r="A86" s="154" t="s">
        <v>132</v>
      </c>
      <c r="C86" s="109"/>
      <c r="D86" s="191" t="s">
        <v>133</v>
      </c>
      <c r="E86" s="192"/>
      <c r="F86" s="193"/>
      <c r="G86" s="197">
        <v>6</v>
      </c>
      <c r="H86" s="199" t="b">
        <f t="shared" si="0"/>
        <v>1</v>
      </c>
      <c r="I86" s="200">
        <f t="shared" si="1"/>
        <v>1</v>
      </c>
      <c r="J86" s="30"/>
      <c r="K86" s="30"/>
      <c r="L86" s="30"/>
      <c r="M86" s="30"/>
      <c r="N86" s="30"/>
      <c r="O86" s="30"/>
      <c r="P86" s="30"/>
      <c r="Q86" s="30"/>
      <c r="R86" s="30"/>
      <c r="S86" s="30"/>
      <c r="T86" s="6"/>
      <c r="U86" s="5"/>
      <c r="V86" s="5"/>
      <c r="W86" s="6"/>
    </row>
    <row r="87" spans="1:30" s="8" customFormat="1" ht="12" customHeight="1" thickBot="1">
      <c r="A87" s="160"/>
      <c r="C87" s="113"/>
      <c r="D87" s="194"/>
      <c r="E87" s="195"/>
      <c r="F87" s="196"/>
      <c r="G87" s="198"/>
      <c r="H87" s="199"/>
      <c r="I87" s="200"/>
      <c r="J87" s="30"/>
      <c r="K87" s="30"/>
      <c r="L87" s="30"/>
      <c r="M87" s="30"/>
      <c r="N87" s="30"/>
      <c r="O87" s="30"/>
      <c r="P87" s="30"/>
      <c r="Q87" s="30"/>
      <c r="R87" s="30"/>
      <c r="S87" s="30"/>
      <c r="T87" s="6"/>
      <c r="U87" s="5"/>
      <c r="V87" s="5"/>
      <c r="W87" s="6"/>
    </row>
    <row r="88" spans="1:30" s="8" customFormat="1" ht="5.25" customHeight="1" thickBot="1">
      <c r="A88" s="160"/>
      <c r="C88" s="108"/>
      <c r="D88" s="79"/>
      <c r="E88" s="79"/>
      <c r="F88" s="105"/>
      <c r="G88" s="105"/>
      <c r="H88" s="105"/>
      <c r="I88" s="167"/>
      <c r="J88" s="30"/>
      <c r="K88" s="30"/>
      <c r="L88" s="30"/>
      <c r="M88" s="30"/>
      <c r="N88" s="30"/>
      <c r="O88" s="30"/>
      <c r="P88" s="30"/>
      <c r="Q88" s="30"/>
      <c r="R88" s="30"/>
      <c r="S88" s="30"/>
      <c r="T88" s="6"/>
      <c r="U88" s="5"/>
      <c r="V88" s="5"/>
      <c r="W88" s="6"/>
    </row>
    <row r="89" spans="1:30" s="8" customFormat="1" ht="12" customHeight="1">
      <c r="A89" s="154" t="s">
        <v>134</v>
      </c>
      <c r="C89" s="109"/>
      <c r="D89" s="191" t="s">
        <v>135</v>
      </c>
      <c r="E89" s="192"/>
      <c r="F89" s="193"/>
      <c r="G89" s="197">
        <v>0</v>
      </c>
      <c r="H89" s="199" t="b">
        <f t="shared" si="0"/>
        <v>1</v>
      </c>
      <c r="I89" s="200">
        <f t="shared" si="1"/>
        <v>1</v>
      </c>
      <c r="J89" s="30"/>
      <c r="K89" s="30"/>
      <c r="L89" s="30"/>
      <c r="M89" s="30"/>
      <c r="N89" s="30"/>
      <c r="O89" s="30"/>
      <c r="P89" s="30"/>
      <c r="Q89" s="30"/>
      <c r="R89" s="30"/>
      <c r="S89" s="30"/>
      <c r="T89" s="6"/>
      <c r="U89" s="5"/>
      <c r="V89" s="5"/>
      <c r="W89" s="6"/>
    </row>
    <row r="90" spans="1:30" s="8" customFormat="1" ht="12" customHeight="1" thickBot="1">
      <c r="A90" s="160"/>
      <c r="C90" s="79"/>
      <c r="D90" s="194"/>
      <c r="E90" s="195"/>
      <c r="F90" s="196"/>
      <c r="G90" s="198"/>
      <c r="H90" s="199"/>
      <c r="I90" s="200"/>
      <c r="J90" s="30"/>
      <c r="K90" s="30"/>
      <c r="L90" s="30"/>
      <c r="M90" s="30"/>
      <c r="N90" s="30"/>
      <c r="O90" s="30"/>
      <c r="P90" s="30"/>
      <c r="Q90" s="30"/>
      <c r="R90" s="30"/>
      <c r="S90" s="30"/>
      <c r="T90" s="6"/>
      <c r="U90" s="5"/>
      <c r="V90" s="5"/>
      <c r="W90" s="6"/>
    </row>
    <row r="91" spans="1:30" s="8" customFormat="1" ht="5.25" customHeight="1" thickBot="1">
      <c r="A91" s="160"/>
      <c r="C91" s="79"/>
      <c r="D91" s="79"/>
      <c r="E91" s="79"/>
      <c r="F91" s="105"/>
      <c r="G91" s="105"/>
      <c r="H91" s="105"/>
      <c r="I91" s="167"/>
      <c r="J91" s="30"/>
      <c r="K91" s="30"/>
      <c r="L91" s="30"/>
      <c r="M91" s="30"/>
      <c r="N91" s="30"/>
      <c r="O91" s="30"/>
      <c r="P91" s="30"/>
      <c r="Q91" s="30"/>
      <c r="R91" s="30"/>
      <c r="S91" s="30"/>
      <c r="T91" s="6"/>
      <c r="U91" s="5"/>
      <c r="V91" s="5"/>
      <c r="W91" s="6"/>
    </row>
    <row r="92" spans="1:30" s="8" customFormat="1" ht="27" customHeight="1" thickBot="1">
      <c r="A92" s="154" t="s">
        <v>136</v>
      </c>
      <c r="B92" s="188" t="s">
        <v>137</v>
      </c>
      <c r="C92" s="189"/>
      <c r="D92" s="189"/>
      <c r="E92" s="189"/>
      <c r="F92" s="190"/>
      <c r="G92" s="80">
        <v>42</v>
      </c>
      <c r="H92" s="167" t="b">
        <f t="shared" si="0"/>
        <v>1</v>
      </c>
      <c r="I92" s="167">
        <f t="shared" si="1"/>
        <v>1</v>
      </c>
      <c r="J92" s="30"/>
      <c r="K92" s="30"/>
      <c r="L92" s="30"/>
      <c r="M92" s="30"/>
      <c r="N92" s="30"/>
      <c r="O92" s="30"/>
      <c r="P92" s="30"/>
      <c r="Q92" s="30"/>
      <c r="R92" s="30"/>
      <c r="S92" s="30"/>
      <c r="T92" s="6"/>
      <c r="U92" s="5"/>
      <c r="V92" s="5"/>
      <c r="W92" s="6"/>
    </row>
    <row r="93" spans="1:30" s="8" customFormat="1" ht="5.25" customHeight="1" thickBot="1">
      <c r="A93" s="160"/>
      <c r="C93" s="79"/>
      <c r="D93" s="79"/>
      <c r="E93" s="79"/>
      <c r="F93" s="105"/>
      <c r="G93" s="106"/>
      <c r="H93" s="105"/>
      <c r="I93" s="167"/>
      <c r="J93" s="30"/>
      <c r="K93" s="30"/>
      <c r="L93" s="30"/>
      <c r="M93" s="30"/>
      <c r="N93" s="30"/>
      <c r="O93" s="30"/>
      <c r="P93" s="30"/>
      <c r="Q93" s="30"/>
      <c r="R93" s="30"/>
      <c r="S93" s="30"/>
      <c r="T93" s="6"/>
      <c r="U93" s="5"/>
      <c r="V93" s="5"/>
      <c r="W93" s="6"/>
    </row>
    <row r="94" spans="1:30" ht="27" customHeight="1" thickBot="1">
      <c r="A94" s="154" t="s">
        <v>138</v>
      </c>
      <c r="B94" s="203" t="s">
        <v>139</v>
      </c>
      <c r="C94" s="204"/>
      <c r="D94" s="204"/>
      <c r="E94" s="204"/>
      <c r="F94" s="205"/>
      <c r="G94" s="80">
        <v>25</v>
      </c>
      <c r="H94" s="167" t="b">
        <f t="shared" si="0"/>
        <v>1</v>
      </c>
      <c r="I94" s="167">
        <f t="shared" si="1"/>
        <v>1</v>
      </c>
      <c r="J94" s="1"/>
      <c r="K94" s="2"/>
      <c r="L94" s="2"/>
      <c r="M94" s="2"/>
      <c r="N94" s="1"/>
      <c r="O94" s="1"/>
      <c r="P94" s="1"/>
      <c r="Q94" s="1"/>
      <c r="R94" s="1"/>
      <c r="S94" s="1"/>
      <c r="T94" s="1"/>
      <c r="U94" s="2"/>
      <c r="V94" s="2"/>
      <c r="W94" s="2"/>
      <c r="X94" s="2"/>
      <c r="Y94" s="2"/>
      <c r="Z94" s="2"/>
      <c r="AA94" s="2"/>
      <c r="AB94" s="2"/>
      <c r="AC94" s="3"/>
      <c r="AD94" s="2"/>
    </row>
    <row r="95" spans="1:30" s="8" customFormat="1" ht="5.25" customHeight="1" thickBot="1">
      <c r="A95" s="160"/>
      <c r="C95" s="201" t="s">
        <v>85</v>
      </c>
      <c r="D95" s="79"/>
      <c r="E95" s="79"/>
      <c r="F95" s="105"/>
      <c r="G95" s="105"/>
      <c r="H95" s="105"/>
      <c r="I95" s="167"/>
      <c r="J95" s="30"/>
      <c r="K95" s="30"/>
      <c r="L95" s="30"/>
      <c r="M95" s="30"/>
      <c r="N95" s="30"/>
      <c r="O95" s="30"/>
      <c r="P95" s="30"/>
      <c r="Q95" s="30"/>
      <c r="R95" s="30"/>
      <c r="S95" s="30"/>
      <c r="T95" s="6"/>
      <c r="U95" s="5"/>
      <c r="V95" s="5"/>
      <c r="W95" s="6"/>
    </row>
    <row r="96" spans="1:30" s="8" customFormat="1" ht="12" customHeight="1">
      <c r="A96" s="154" t="s">
        <v>140</v>
      </c>
      <c r="C96" s="202"/>
      <c r="D96" s="191" t="s">
        <v>141</v>
      </c>
      <c r="E96" s="192"/>
      <c r="F96" s="193"/>
      <c r="G96" s="197">
        <v>8</v>
      </c>
      <c r="H96" s="199" t="b">
        <f t="shared" ref="H96" si="4">NOT(OR(G96="",G96="&lt;Число&gt;"))</f>
        <v>1</v>
      </c>
      <c r="I96" s="200">
        <f t="shared" ref="I96" si="5">IF(H96,1,0)</f>
        <v>1</v>
      </c>
      <c r="J96" s="30"/>
      <c r="K96" s="30"/>
      <c r="L96" s="30"/>
      <c r="M96" s="30"/>
      <c r="N96" s="30"/>
      <c r="O96" s="30"/>
      <c r="P96" s="30"/>
      <c r="Q96" s="30"/>
      <c r="R96" s="30"/>
      <c r="S96" s="30"/>
      <c r="T96" s="6"/>
      <c r="U96" s="5"/>
      <c r="V96" s="5"/>
      <c r="W96" s="6"/>
    </row>
    <row r="97" spans="1:23" s="8" customFormat="1" ht="12" customHeight="1" thickBot="1">
      <c r="A97" s="160"/>
      <c r="C97" s="79"/>
      <c r="D97" s="194"/>
      <c r="E97" s="195"/>
      <c r="F97" s="196"/>
      <c r="G97" s="198"/>
      <c r="H97" s="199"/>
      <c r="I97" s="200"/>
      <c r="J97" s="30"/>
      <c r="K97" s="30"/>
      <c r="L97" s="30"/>
      <c r="M97" s="30"/>
      <c r="N97" s="30"/>
      <c r="O97" s="30"/>
      <c r="P97" s="30"/>
      <c r="Q97" s="30"/>
      <c r="R97" s="30"/>
      <c r="S97" s="30"/>
      <c r="T97" s="6"/>
      <c r="U97" s="5"/>
      <c r="V97" s="5"/>
      <c r="W97" s="6"/>
    </row>
    <row r="98" spans="1:23" s="8" customFormat="1" ht="5.25" customHeight="1" thickBot="1">
      <c r="A98" s="160"/>
      <c r="C98" s="79"/>
      <c r="D98" s="79"/>
      <c r="E98" s="79"/>
      <c r="F98" s="105"/>
      <c r="G98" s="106"/>
      <c r="H98" s="105"/>
      <c r="I98" s="167"/>
      <c r="J98" s="30"/>
      <c r="K98" s="30"/>
      <c r="L98" s="30"/>
      <c r="M98" s="30"/>
      <c r="N98" s="30"/>
      <c r="O98" s="30"/>
      <c r="P98" s="30"/>
      <c r="Q98" s="30"/>
      <c r="R98" s="30"/>
      <c r="S98" s="30"/>
      <c r="T98" s="6"/>
      <c r="U98" s="5"/>
      <c r="V98" s="5"/>
      <c r="W98" s="6"/>
    </row>
    <row r="99" spans="1:23" s="8" customFormat="1" ht="27" customHeight="1" thickBot="1">
      <c r="A99" s="154" t="s">
        <v>142</v>
      </c>
      <c r="B99" s="188" t="s">
        <v>143</v>
      </c>
      <c r="C99" s="189"/>
      <c r="D99" s="189"/>
      <c r="E99" s="189"/>
      <c r="F99" s="190"/>
      <c r="G99" s="80">
        <v>86</v>
      </c>
      <c r="H99" s="167" t="b">
        <f t="shared" si="0"/>
        <v>1</v>
      </c>
      <c r="I99" s="167">
        <f t="shared" si="1"/>
        <v>1</v>
      </c>
      <c r="J99" s="30"/>
      <c r="K99" s="30"/>
      <c r="L99" s="30"/>
      <c r="M99" s="30"/>
      <c r="N99" s="30"/>
      <c r="O99" s="30"/>
      <c r="P99" s="30"/>
      <c r="Q99" s="30"/>
      <c r="R99" s="30"/>
      <c r="S99" s="30"/>
      <c r="T99" s="6"/>
      <c r="U99" s="5"/>
      <c r="V99" s="5"/>
      <c r="W99" s="6"/>
    </row>
    <row r="100" spans="1:23" s="8" customFormat="1" ht="5.25" customHeight="1" thickBot="1">
      <c r="A100" s="160"/>
      <c r="C100" s="201" t="s">
        <v>85</v>
      </c>
      <c r="D100" s="79"/>
      <c r="E100" s="79"/>
      <c r="F100" s="105"/>
      <c r="G100" s="105"/>
      <c r="H100" s="105"/>
      <c r="I100" s="167"/>
      <c r="J100" s="30"/>
      <c r="K100" s="30"/>
      <c r="L100" s="30"/>
      <c r="M100" s="30"/>
      <c r="N100" s="30"/>
      <c r="O100" s="30"/>
      <c r="P100" s="30"/>
      <c r="Q100" s="30"/>
      <c r="R100" s="30"/>
      <c r="S100" s="30"/>
      <c r="T100" s="6"/>
      <c r="U100" s="5"/>
      <c r="V100" s="5"/>
      <c r="W100" s="6"/>
    </row>
    <row r="101" spans="1:23" s="8" customFormat="1" ht="12" customHeight="1">
      <c r="A101" s="154" t="s">
        <v>144</v>
      </c>
      <c r="C101" s="202"/>
      <c r="D101" s="191" t="s">
        <v>145</v>
      </c>
      <c r="E101" s="192"/>
      <c r="F101" s="193"/>
      <c r="G101" s="197">
        <v>20</v>
      </c>
      <c r="H101" s="199" t="b">
        <f t="shared" ref="H101" si="6">NOT(OR(G101="",G101="&lt;Число&gt;"))</f>
        <v>1</v>
      </c>
      <c r="I101" s="200">
        <f t="shared" ref="I101" si="7">IF(H101,1,0)</f>
        <v>1</v>
      </c>
      <c r="J101" s="30"/>
      <c r="K101" s="30"/>
      <c r="L101" s="30"/>
      <c r="M101" s="30"/>
      <c r="N101" s="30"/>
      <c r="O101" s="30"/>
      <c r="P101" s="30"/>
      <c r="Q101" s="30"/>
      <c r="R101" s="30"/>
      <c r="S101" s="30"/>
      <c r="T101" s="6"/>
      <c r="U101" s="5"/>
      <c r="V101" s="5"/>
      <c r="W101" s="6"/>
    </row>
    <row r="102" spans="1:23" s="8" customFormat="1" ht="12" customHeight="1" thickBot="1">
      <c r="A102" s="160"/>
      <c r="C102" s="79"/>
      <c r="D102" s="194"/>
      <c r="E102" s="195"/>
      <c r="F102" s="196"/>
      <c r="G102" s="198"/>
      <c r="H102" s="199"/>
      <c r="I102" s="200"/>
      <c r="J102" s="30"/>
      <c r="K102" s="30"/>
      <c r="L102" s="30"/>
      <c r="M102" s="30"/>
      <c r="N102" s="30"/>
      <c r="O102" s="30"/>
      <c r="P102" s="30"/>
      <c r="Q102" s="30"/>
      <c r="R102" s="30"/>
      <c r="S102" s="30"/>
      <c r="T102" s="6"/>
      <c r="U102" s="5"/>
      <c r="V102" s="5"/>
      <c r="W102" s="6"/>
    </row>
    <row r="103" spans="1:23" s="8" customFormat="1" ht="5.25" customHeight="1" thickBot="1">
      <c r="A103" s="160"/>
      <c r="C103" s="79"/>
      <c r="D103" s="79"/>
      <c r="E103" s="79"/>
      <c r="F103" s="105"/>
      <c r="G103" s="106"/>
      <c r="H103" s="105"/>
      <c r="I103" s="167"/>
      <c r="J103" s="30"/>
      <c r="K103" s="30"/>
      <c r="L103" s="30"/>
      <c r="M103" s="30"/>
      <c r="N103" s="30"/>
      <c r="O103" s="30"/>
      <c r="P103" s="30"/>
      <c r="Q103" s="30"/>
      <c r="R103" s="30"/>
      <c r="S103" s="30"/>
      <c r="T103" s="6"/>
      <c r="U103" s="5"/>
      <c r="V103" s="5"/>
      <c r="W103" s="6"/>
    </row>
    <row r="104" spans="1:23" s="8" customFormat="1" ht="27" customHeight="1" thickBot="1">
      <c r="A104" s="154" t="s">
        <v>146</v>
      </c>
      <c r="B104" s="188" t="s">
        <v>147</v>
      </c>
      <c r="C104" s="189"/>
      <c r="D104" s="189"/>
      <c r="E104" s="189"/>
      <c r="F104" s="190"/>
      <c r="G104" s="80">
        <v>20</v>
      </c>
      <c r="H104" s="167" t="b">
        <f t="shared" ref="H104" si="8">NOT(OR(G104="",G104="&lt;Число&gt;"))</f>
        <v>1</v>
      </c>
      <c r="I104" s="167">
        <f t="shared" ref="I104" si="9">IF(H104,1,0)</f>
        <v>1</v>
      </c>
      <c r="J104" s="30"/>
      <c r="K104" s="30"/>
      <c r="L104" s="30"/>
      <c r="M104" s="30"/>
      <c r="N104" s="30"/>
      <c r="O104" s="30"/>
      <c r="P104" s="30"/>
      <c r="Q104" s="30"/>
      <c r="R104" s="30"/>
      <c r="S104" s="30"/>
      <c r="T104" s="6"/>
      <c r="U104" s="5"/>
      <c r="V104" s="5"/>
      <c r="W104" s="6"/>
    </row>
    <row r="105" spans="1:23" s="8" customFormat="1" ht="5.25" customHeight="1" thickBot="1">
      <c r="A105" s="160"/>
      <c r="C105" s="79"/>
      <c r="D105" s="79"/>
      <c r="E105" s="79"/>
      <c r="F105" s="105"/>
      <c r="G105" s="106"/>
      <c r="H105" s="105"/>
      <c r="I105" s="167"/>
      <c r="J105" s="30"/>
      <c r="K105" s="30"/>
      <c r="L105" s="30"/>
      <c r="M105" s="30"/>
      <c r="N105" s="30"/>
      <c r="O105" s="30"/>
      <c r="P105" s="30"/>
      <c r="Q105" s="30"/>
      <c r="R105" s="30"/>
      <c r="S105" s="30"/>
      <c r="T105" s="6"/>
      <c r="U105" s="5"/>
      <c r="V105" s="5"/>
      <c r="W105" s="6"/>
    </row>
    <row r="106" spans="1:23" s="8" customFormat="1" ht="27" customHeight="1" thickBot="1">
      <c r="A106" s="154" t="s">
        <v>146</v>
      </c>
      <c r="B106" s="188" t="s">
        <v>148</v>
      </c>
      <c r="C106" s="189"/>
      <c r="D106" s="189"/>
      <c r="E106" s="189"/>
      <c r="F106" s="190"/>
      <c r="G106" s="80">
        <v>221</v>
      </c>
      <c r="H106" s="167" t="b">
        <f t="shared" ref="H106" si="10">NOT(OR(G106="",G106="&lt;Число&gt;"))</f>
        <v>1</v>
      </c>
      <c r="I106" s="167">
        <f t="shared" ref="I106" si="11">IF(H106,1,0)</f>
        <v>1</v>
      </c>
      <c r="J106" s="30"/>
      <c r="K106" s="30"/>
      <c r="L106" s="30"/>
      <c r="M106" s="30"/>
      <c r="N106" s="30"/>
      <c r="O106" s="30"/>
      <c r="P106" s="30"/>
      <c r="Q106" s="30"/>
      <c r="R106" s="30"/>
      <c r="S106" s="30"/>
      <c r="T106" s="6"/>
      <c r="U106" s="5"/>
      <c r="V106" s="5"/>
      <c r="W106" s="6"/>
    </row>
    <row r="107" spans="1:23" s="8" customFormat="1" ht="5.25" customHeight="1" thickBot="1">
      <c r="A107" s="160"/>
      <c r="C107" s="79"/>
      <c r="D107" s="79"/>
      <c r="E107" s="79"/>
      <c r="F107" s="105"/>
      <c r="G107" s="106"/>
      <c r="H107" s="105"/>
      <c r="I107" s="167"/>
      <c r="J107" s="30"/>
      <c r="K107" s="30"/>
      <c r="L107" s="30"/>
      <c r="M107" s="30"/>
      <c r="N107" s="30"/>
      <c r="O107" s="30"/>
      <c r="P107" s="30"/>
      <c r="Q107" s="30"/>
      <c r="R107" s="30"/>
      <c r="S107" s="30"/>
      <c r="T107" s="6"/>
      <c r="U107" s="5"/>
      <c r="V107" s="5"/>
      <c r="W107" s="6"/>
    </row>
    <row r="108" spans="1:23" s="8" customFormat="1" ht="27" customHeight="1" thickBot="1">
      <c r="A108" s="154" t="s">
        <v>146</v>
      </c>
      <c r="B108" s="188" t="s">
        <v>149</v>
      </c>
      <c r="C108" s="189"/>
      <c r="D108" s="189"/>
      <c r="E108" s="189"/>
      <c r="F108" s="190"/>
      <c r="G108" s="80">
        <v>102</v>
      </c>
      <c r="H108" s="167" t="b">
        <f t="shared" ref="H108" si="12">NOT(OR(G108="",G108="&lt;Число&gt;"))</f>
        <v>1</v>
      </c>
      <c r="I108" s="167">
        <f t="shared" ref="I108" si="13">IF(H108,1,0)</f>
        <v>1</v>
      </c>
      <c r="J108" s="30"/>
      <c r="K108" s="30"/>
      <c r="L108" s="30"/>
      <c r="M108" s="30"/>
      <c r="N108" s="30"/>
      <c r="O108" s="30"/>
      <c r="P108" s="30"/>
      <c r="Q108" s="30"/>
      <c r="R108" s="30"/>
      <c r="S108" s="30"/>
      <c r="T108" s="6"/>
      <c r="U108" s="5"/>
      <c r="V108" s="5"/>
      <c r="W108" s="6"/>
    </row>
    <row r="109" spans="1:23">
      <c r="S109" s="1"/>
      <c r="T109" s="1"/>
      <c r="U109" s="2"/>
    </row>
  </sheetData>
  <sheetProtection sheet="1" objects="1" scenarios="1"/>
  <mergeCells count="131">
    <mergeCell ref="F5:G5"/>
    <mergeCell ref="F6:G6"/>
    <mergeCell ref="F7:G7"/>
    <mergeCell ref="B19:F19"/>
    <mergeCell ref="D21:F22"/>
    <mergeCell ref="G21:G22"/>
    <mergeCell ref="C20:C21"/>
    <mergeCell ref="B12:F12"/>
    <mergeCell ref="G14:G15"/>
    <mergeCell ref="D14:F15"/>
    <mergeCell ref="B17:F17"/>
    <mergeCell ref="C13:C14"/>
    <mergeCell ref="F8:G8"/>
    <mergeCell ref="F9:G9"/>
    <mergeCell ref="H36:H37"/>
    <mergeCell ref="I36:I37"/>
    <mergeCell ref="E35:E36"/>
    <mergeCell ref="D33:F34"/>
    <mergeCell ref="G33:G34"/>
    <mergeCell ref="H14:H15"/>
    <mergeCell ref="I14:I15"/>
    <mergeCell ref="H21:H22"/>
    <mergeCell ref="I21:I22"/>
    <mergeCell ref="H24:H25"/>
    <mergeCell ref="I24:I25"/>
    <mergeCell ref="H27:H28"/>
    <mergeCell ref="I27:I28"/>
    <mergeCell ref="H30:H31"/>
    <mergeCell ref="I30:I31"/>
    <mergeCell ref="H33:H34"/>
    <mergeCell ref="I33:I34"/>
    <mergeCell ref="D27:F28"/>
    <mergeCell ref="G27:G28"/>
    <mergeCell ref="F30:F31"/>
    <mergeCell ref="E29:E30"/>
    <mergeCell ref="G30:G31"/>
    <mergeCell ref="D24:F25"/>
    <mergeCell ref="G24:G25"/>
    <mergeCell ref="F36:F37"/>
    <mergeCell ref="G36:G37"/>
    <mergeCell ref="F51:F52"/>
    <mergeCell ref="G51:G52"/>
    <mergeCell ref="H51:H52"/>
    <mergeCell ref="I51:I52"/>
    <mergeCell ref="D45:F46"/>
    <mergeCell ref="G45:G46"/>
    <mergeCell ref="H45:H46"/>
    <mergeCell ref="I45:I46"/>
    <mergeCell ref="F48:F49"/>
    <mergeCell ref="G48:G49"/>
    <mergeCell ref="H48:H49"/>
    <mergeCell ref="I48:I49"/>
    <mergeCell ref="E47:E48"/>
    <mergeCell ref="D39:F40"/>
    <mergeCell ref="G39:G40"/>
    <mergeCell ref="H39:H40"/>
    <mergeCell ref="I39:I40"/>
    <mergeCell ref="F42:F43"/>
    <mergeCell ref="G42:G43"/>
    <mergeCell ref="H42:H43"/>
    <mergeCell ref="I42:I43"/>
    <mergeCell ref="E41:E42"/>
    <mergeCell ref="D54:F55"/>
    <mergeCell ref="G54:G55"/>
    <mergeCell ref="H54:H55"/>
    <mergeCell ref="I54:I55"/>
    <mergeCell ref="F57:F58"/>
    <mergeCell ref="G57:G58"/>
    <mergeCell ref="H57:H58"/>
    <mergeCell ref="I57:I58"/>
    <mergeCell ref="E56:E57"/>
    <mergeCell ref="G63:G64"/>
    <mergeCell ref="G66:G67"/>
    <mergeCell ref="H63:H64"/>
    <mergeCell ref="I63:I64"/>
    <mergeCell ref="H66:H67"/>
    <mergeCell ref="I66:I67"/>
    <mergeCell ref="D60:F61"/>
    <mergeCell ref="G60:G61"/>
    <mergeCell ref="H60:H61"/>
    <mergeCell ref="I60:I61"/>
    <mergeCell ref="E62:E63"/>
    <mergeCell ref="F63:F64"/>
    <mergeCell ref="G72:G73"/>
    <mergeCell ref="H72:H73"/>
    <mergeCell ref="I72:I73"/>
    <mergeCell ref="D75:F76"/>
    <mergeCell ref="G75:G76"/>
    <mergeCell ref="H75:H76"/>
    <mergeCell ref="I75:I76"/>
    <mergeCell ref="F66:F67"/>
    <mergeCell ref="F69:F70"/>
    <mergeCell ref="G69:G70"/>
    <mergeCell ref="H69:H70"/>
    <mergeCell ref="I69:I70"/>
    <mergeCell ref="B94:F94"/>
    <mergeCell ref="B99:F99"/>
    <mergeCell ref="B104:F104"/>
    <mergeCell ref="B3:G3"/>
    <mergeCell ref="D89:F90"/>
    <mergeCell ref="G89:G90"/>
    <mergeCell ref="H89:H90"/>
    <mergeCell ref="I89:I90"/>
    <mergeCell ref="B92:F92"/>
    <mergeCell ref="D86:F87"/>
    <mergeCell ref="G86:G87"/>
    <mergeCell ref="H86:H87"/>
    <mergeCell ref="I86:I87"/>
    <mergeCell ref="D83:F84"/>
    <mergeCell ref="G83:G84"/>
    <mergeCell ref="H83:H84"/>
    <mergeCell ref="I83:I84"/>
    <mergeCell ref="C82:C83"/>
    <mergeCell ref="D78:F79"/>
    <mergeCell ref="G78:G79"/>
    <mergeCell ref="H78:H79"/>
    <mergeCell ref="I78:I79"/>
    <mergeCell ref="B81:F81"/>
    <mergeCell ref="D72:F73"/>
    <mergeCell ref="B106:F106"/>
    <mergeCell ref="B108:F108"/>
    <mergeCell ref="D96:F97"/>
    <mergeCell ref="G96:G97"/>
    <mergeCell ref="H96:H97"/>
    <mergeCell ref="I96:I97"/>
    <mergeCell ref="C95:C96"/>
    <mergeCell ref="C100:C101"/>
    <mergeCell ref="D101:F102"/>
    <mergeCell ref="G101:G102"/>
    <mergeCell ref="H101:H102"/>
    <mergeCell ref="I101:I102"/>
  </mergeCells>
  <conditionalFormatting sqref="G12 G17 G19">
    <cfRule type="cellIs" dxfId="801" priority="189" operator="equal">
      <formula>""</formula>
    </cfRule>
    <cfRule type="cellIs" dxfId="800" priority="190" operator="equal">
      <formula>"&lt;Число&gt;"</formula>
    </cfRule>
  </conditionalFormatting>
  <conditionalFormatting sqref="F5">
    <cfRule type="cellIs" dxfId="799" priority="129" operator="equal">
      <formula>""</formula>
    </cfRule>
    <cfRule type="cellIs" dxfId="798" priority="130" operator="equal">
      <formula>"&lt;Фамилия&gt;"</formula>
    </cfRule>
  </conditionalFormatting>
  <conditionalFormatting sqref="F6">
    <cfRule type="cellIs" dxfId="797" priority="127" operator="equal">
      <formula>""</formula>
    </cfRule>
    <cfRule type="cellIs" dxfId="796" priority="128" operator="equal">
      <formula>"&lt;Имя&gt;"</formula>
    </cfRule>
  </conditionalFormatting>
  <conditionalFormatting sqref="F8">
    <cfRule type="cellIs" dxfId="795" priority="125" operator="equal">
      <formula>""</formula>
    </cfRule>
    <cfRule type="cellIs" dxfId="794" priority="126" operator="equal">
      <formula>"&lt;тел. мобильный&gt;"</formula>
    </cfRule>
  </conditionalFormatting>
  <conditionalFormatting sqref="F9">
    <cfRule type="cellIs" dxfId="793" priority="123" operator="equal">
      <formula>""</formula>
    </cfRule>
    <cfRule type="cellIs" dxfId="792" priority="124" operator="equal">
      <formula>"&lt;Е-почта&gt;"</formula>
    </cfRule>
  </conditionalFormatting>
  <conditionalFormatting sqref="F7">
    <cfRule type="cellIs" dxfId="791" priority="121" operator="equal">
      <formula>""</formula>
    </cfRule>
    <cfRule type="cellIs" dxfId="790" priority="122" operator="equal">
      <formula>"&lt;Отчество&gt;"</formula>
    </cfRule>
  </conditionalFormatting>
  <conditionalFormatting sqref="G21">
    <cfRule type="cellIs" dxfId="789" priority="75" operator="equal">
      <formula>""</formula>
    </cfRule>
    <cfRule type="cellIs" dxfId="788" priority="76" operator="equal">
      <formula>"&lt;Число&gt;"</formula>
    </cfRule>
  </conditionalFormatting>
  <conditionalFormatting sqref="G54">
    <cfRule type="cellIs" dxfId="787" priority="97" operator="equal">
      <formula>""</formula>
    </cfRule>
    <cfRule type="cellIs" dxfId="786" priority="98" operator="equal">
      <formula>"&lt;Число&gt;"</formula>
    </cfRule>
  </conditionalFormatting>
  <conditionalFormatting sqref="G45">
    <cfRule type="cellIs" dxfId="785" priority="91" operator="equal">
      <formula>""</formula>
    </cfRule>
    <cfRule type="cellIs" dxfId="784" priority="92" operator="equal">
      <formula>"&lt;Число&gt;"</formula>
    </cfRule>
  </conditionalFormatting>
  <conditionalFormatting sqref="G39">
    <cfRule type="cellIs" dxfId="783" priority="87" operator="equal">
      <formula>""</formula>
    </cfRule>
    <cfRule type="cellIs" dxfId="782" priority="88" operator="equal">
      <formula>"&lt;Число&gt;"</formula>
    </cfRule>
  </conditionalFormatting>
  <conditionalFormatting sqref="G94">
    <cfRule type="cellIs" dxfId="781" priority="53" operator="equal">
      <formula>""</formula>
    </cfRule>
    <cfRule type="cellIs" dxfId="780" priority="54" operator="equal">
      <formula>"&lt;Число&gt;"</formula>
    </cfRule>
  </conditionalFormatting>
  <conditionalFormatting sqref="G33">
    <cfRule type="cellIs" dxfId="779" priority="83" operator="equal">
      <formula>""</formula>
    </cfRule>
    <cfRule type="cellIs" dxfId="778" priority="84" operator="equal">
      <formula>"&lt;Число&gt;"</formula>
    </cfRule>
  </conditionalFormatting>
  <conditionalFormatting sqref="G104">
    <cfRule type="cellIs" dxfId="777" priority="47" operator="equal">
      <formula>""</formula>
    </cfRule>
    <cfRule type="cellIs" dxfId="776" priority="48" operator="equal">
      <formula>"&lt;Число&gt;"</formula>
    </cfRule>
  </conditionalFormatting>
  <conditionalFormatting sqref="G27">
    <cfRule type="cellIs" dxfId="775" priority="79" operator="equal">
      <formula>""</formula>
    </cfRule>
    <cfRule type="cellIs" dxfId="774" priority="80" operator="equal">
      <formula>"&lt;Число&gt;"</formula>
    </cfRule>
  </conditionalFormatting>
  <conditionalFormatting sqref="G24">
    <cfRule type="cellIs" dxfId="773" priority="77" operator="equal">
      <formula>""</formula>
    </cfRule>
    <cfRule type="cellIs" dxfId="772" priority="78" operator="equal">
      <formula>"&lt;Число&gt;"</formula>
    </cfRule>
  </conditionalFormatting>
  <conditionalFormatting sqref="G60">
    <cfRule type="cellIs" dxfId="771" priority="71" operator="equal">
      <formula>""</formula>
    </cfRule>
    <cfRule type="cellIs" dxfId="770" priority="72" operator="equal">
      <formula>"&lt;Число&gt;"</formula>
    </cfRule>
  </conditionalFormatting>
  <conditionalFormatting sqref="G99">
    <cfRule type="cellIs" dxfId="769" priority="45" operator="equal">
      <formula>""</formula>
    </cfRule>
    <cfRule type="cellIs" dxfId="768" priority="46" operator="equal">
      <formula>"&lt;Число&gt;"</formula>
    </cfRule>
  </conditionalFormatting>
  <conditionalFormatting sqref="G30">
    <cfRule type="cellIs" dxfId="767" priority="43" operator="equal">
      <formula>""</formula>
    </cfRule>
    <cfRule type="cellIs" dxfId="766" priority="44" operator="equal">
      <formula>"&lt;Число&gt;"</formula>
    </cfRule>
  </conditionalFormatting>
  <conditionalFormatting sqref="G36">
    <cfRule type="cellIs" dxfId="765" priority="41" operator="equal">
      <formula>""</formula>
    </cfRule>
    <cfRule type="cellIs" dxfId="764" priority="42" operator="equal">
      <formula>"&lt;Число&gt;"</formula>
    </cfRule>
  </conditionalFormatting>
  <conditionalFormatting sqref="G81">
    <cfRule type="cellIs" dxfId="763" priority="55" operator="equal">
      <formula>""</formula>
    </cfRule>
    <cfRule type="cellIs" dxfId="762" priority="56" operator="equal">
      <formula>"&lt;Число&gt;"</formula>
    </cfRule>
  </conditionalFormatting>
  <conditionalFormatting sqref="G92">
    <cfRule type="cellIs" dxfId="761" priority="51" operator="equal">
      <formula>""</formula>
    </cfRule>
    <cfRule type="cellIs" dxfId="760" priority="52" operator="equal">
      <formula>"&lt;Число&gt;"</formula>
    </cfRule>
  </conditionalFormatting>
  <conditionalFormatting sqref="G42">
    <cfRule type="cellIs" dxfId="759" priority="39" operator="equal">
      <formula>""</formula>
    </cfRule>
    <cfRule type="cellIs" dxfId="758" priority="40" operator="equal">
      <formula>"&lt;Число&gt;"</formula>
    </cfRule>
  </conditionalFormatting>
  <conditionalFormatting sqref="G48">
    <cfRule type="cellIs" dxfId="757" priority="37" operator="equal">
      <formula>""</formula>
    </cfRule>
    <cfRule type="cellIs" dxfId="756" priority="38" operator="equal">
      <formula>"&lt;Число&gt;"</formula>
    </cfRule>
  </conditionalFormatting>
  <conditionalFormatting sqref="G51">
    <cfRule type="cellIs" dxfId="755" priority="35" operator="equal">
      <formula>""</formula>
    </cfRule>
    <cfRule type="cellIs" dxfId="754" priority="36" operator="equal">
      <formula>"&lt;Число&gt;"</formula>
    </cfRule>
  </conditionalFormatting>
  <conditionalFormatting sqref="G57">
    <cfRule type="cellIs" dxfId="753" priority="33" operator="equal">
      <formula>""</formula>
    </cfRule>
    <cfRule type="cellIs" dxfId="752" priority="34" operator="equal">
      <formula>"&lt;Число&gt;"</formula>
    </cfRule>
  </conditionalFormatting>
  <conditionalFormatting sqref="G63">
    <cfRule type="cellIs" dxfId="751" priority="31" operator="equal">
      <formula>""</formula>
    </cfRule>
    <cfRule type="cellIs" dxfId="750" priority="32" operator="equal">
      <formula>"&lt;Число&gt;"</formula>
    </cfRule>
  </conditionalFormatting>
  <conditionalFormatting sqref="G66">
    <cfRule type="cellIs" dxfId="749" priority="29" operator="equal">
      <formula>""</formula>
    </cfRule>
    <cfRule type="cellIs" dxfId="748" priority="30" operator="equal">
      <formula>"&lt;Число&gt;"</formula>
    </cfRule>
  </conditionalFormatting>
  <conditionalFormatting sqref="G89">
    <cfRule type="cellIs" dxfId="747" priority="13" operator="equal">
      <formula>""</formula>
    </cfRule>
    <cfRule type="cellIs" dxfId="746" priority="14" operator="equal">
      <formula>"&lt;Число&gt;"</formula>
    </cfRule>
  </conditionalFormatting>
  <conditionalFormatting sqref="G72">
    <cfRule type="cellIs" dxfId="745" priority="25" operator="equal">
      <formula>""</formula>
    </cfRule>
    <cfRule type="cellIs" dxfId="744" priority="26" operator="equal">
      <formula>"&lt;Число&gt;"</formula>
    </cfRule>
  </conditionalFormatting>
  <conditionalFormatting sqref="G75">
    <cfRule type="cellIs" dxfId="743" priority="23" operator="equal">
      <formula>""</formula>
    </cfRule>
    <cfRule type="cellIs" dxfId="742" priority="24" operator="equal">
      <formula>"&lt;Число&gt;"</formula>
    </cfRule>
  </conditionalFormatting>
  <conditionalFormatting sqref="G78">
    <cfRule type="cellIs" dxfId="741" priority="21" operator="equal">
      <formula>""</formula>
    </cfRule>
    <cfRule type="cellIs" dxfId="740" priority="22" operator="equal">
      <formula>"&lt;Число&gt;"</formula>
    </cfRule>
  </conditionalFormatting>
  <conditionalFormatting sqref="G14">
    <cfRule type="cellIs" dxfId="739" priority="17" operator="equal">
      <formula>""</formula>
    </cfRule>
    <cfRule type="cellIs" dxfId="738" priority="18" operator="equal">
      <formula>"&lt;Число&gt;"</formula>
    </cfRule>
  </conditionalFormatting>
  <conditionalFormatting sqref="G86">
    <cfRule type="cellIs" dxfId="737" priority="15" operator="equal">
      <formula>""</formula>
    </cfRule>
    <cfRule type="cellIs" dxfId="736" priority="16" operator="equal">
      <formula>"&lt;Число&gt;"</formula>
    </cfRule>
  </conditionalFormatting>
  <conditionalFormatting sqref="G83">
    <cfRule type="cellIs" dxfId="735" priority="11" operator="equal">
      <formula>""</formula>
    </cfRule>
    <cfRule type="cellIs" dxfId="734" priority="12" operator="equal">
      <formula>"&lt;Число&gt;"</formula>
    </cfRule>
  </conditionalFormatting>
  <conditionalFormatting sqref="G69">
    <cfRule type="cellIs" dxfId="733" priority="9" operator="equal">
      <formula>""</formula>
    </cfRule>
    <cfRule type="cellIs" dxfId="732" priority="10" operator="equal">
      <formula>"&lt;Число&gt;"</formula>
    </cfRule>
  </conditionalFormatting>
  <conditionalFormatting sqref="G96">
    <cfRule type="cellIs" dxfId="731" priority="7" operator="equal">
      <formula>""</formula>
    </cfRule>
    <cfRule type="cellIs" dxfId="730" priority="8" operator="equal">
      <formula>"&lt;Число&gt;"</formula>
    </cfRule>
  </conditionalFormatting>
  <conditionalFormatting sqref="G101">
    <cfRule type="cellIs" dxfId="729" priority="5" operator="equal">
      <formula>""</formula>
    </cfRule>
    <cfRule type="cellIs" dxfId="728" priority="6" operator="equal">
      <formula>"&lt;Число&gt;"</formula>
    </cfRule>
  </conditionalFormatting>
  <conditionalFormatting sqref="G106">
    <cfRule type="cellIs" dxfId="727" priority="3" operator="equal">
      <formula>""</formula>
    </cfRule>
    <cfRule type="cellIs" dxfId="726" priority="4" operator="equal">
      <formula>"&lt;Число&gt;"</formula>
    </cfRule>
  </conditionalFormatting>
  <conditionalFormatting sqref="G108">
    <cfRule type="cellIs" dxfId="725" priority="1" operator="equal">
      <formula>""</formula>
    </cfRule>
    <cfRule type="cellIs" dxfId="724" priority="2" operator="equal">
      <formula>"&lt;Число&gt;"</formula>
    </cfRule>
  </conditionalFormatting>
  <dataValidations count="3">
    <dataValidation type="whole" operator="greaterThan" allowBlank="1" showInputMessage="1" showErrorMessage="1" prompt="Введите здесь целое число" sqref="G33 G17 G94 G21 G24 G92 G99 G81 G39 G45 G54 G27 G60:G61 G19 G12 G104 G106 G108">
      <formula1>0</formula1>
    </dataValidation>
    <dataValidation type="textLength" operator="greaterThan" allowBlank="1" showInputMessage="1" showErrorMessage="1" sqref="F5:G9">
      <formula1>2</formula1>
    </dataValidation>
    <dataValidation type="whole" operator="greaterThanOrEqual" allowBlank="1" showInputMessage="1" showErrorMessage="1" prompt="Введите здесь целое число" sqref="G89:G90 G30:G31 G36:G37 G42:G43 G48:G49 G51:G52 G57:G58 G63:G64 G66:G67 G72:G73 G75:G76 G78:G79 G14:G15 G86:G87 G83:G84 G69:G70 G96:G97 G101:G102">
      <formula1>0</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codeName="Лист3">
    <tabColor rgb="FFFFFF00"/>
  </sheetPr>
  <dimension ref="A1:AC409"/>
  <sheetViews>
    <sheetView showGridLines="0" showRowColHeaders="0" zoomScale="60" zoomScaleNormal="60" workbookViewId="0">
      <pane xSplit="19" ySplit="3" topLeftCell="T4" activePane="bottomRight" state="frozen"/>
      <selection pane="topRight" activeCell="D76" sqref="D76:F77"/>
      <selection pane="bottomLeft" activeCell="D76" sqref="D76:F77"/>
      <selection pane="bottomRight" activeCell="Q233" sqref="Q233:Q234"/>
    </sheetView>
  </sheetViews>
  <sheetFormatPr defaultColWidth="9.109375" defaultRowHeight="15.6"/>
  <cols>
    <col min="1" max="1" width="0.44140625" style="153" customWidth="1"/>
    <col min="2" max="6" width="1.88671875" style="1" customWidth="1"/>
    <col min="7" max="7" width="1.88671875" style="1" hidden="1" customWidth="1"/>
    <col min="8" max="8" width="1.88671875" style="69" customWidth="1"/>
    <col min="9" max="10" width="1.88671875" style="1" customWidth="1"/>
    <col min="11" max="11" width="25.33203125" style="2" customWidth="1"/>
    <col min="12" max="12" width="20.6640625" style="2" customWidth="1"/>
    <col min="13" max="13" width="1.6640625" style="2" customWidth="1"/>
    <col min="14" max="15" width="14" style="1" customWidth="1"/>
    <col min="16" max="16" width="1.44140625" style="1" customWidth="1"/>
    <col min="17" max="17" width="12.33203125" style="1" customWidth="1"/>
    <col min="18" max="18" width="31.6640625" style="1" customWidth="1"/>
    <col min="19" max="19" width="31.6640625" style="2" customWidth="1"/>
    <col min="20" max="21" width="17.109375" style="2" customWidth="1"/>
    <col min="22" max="22" width="2.44140625" style="2" customWidth="1"/>
    <col min="23" max="23" width="18.33203125" style="2" customWidth="1"/>
    <col min="24" max="24" width="21" style="2" customWidth="1"/>
    <col min="25" max="25" width="13" style="2" customWidth="1"/>
    <col min="26" max="26" width="15.109375" style="2" customWidth="1"/>
    <col min="27" max="27" width="12.5546875" style="2" customWidth="1"/>
    <col min="28" max="28" width="15" style="3" customWidth="1"/>
    <col min="29" max="29" width="9.109375" style="2"/>
    <col min="30" max="16384" width="9.109375" style="4"/>
  </cols>
  <sheetData>
    <row r="1" spans="1:29" s="88" customFormat="1" ht="23.4">
      <c r="A1" s="152"/>
      <c r="B1" s="90" t="str">
        <f>Справочник!B1</f>
        <v>Эвенкийский МР</v>
      </c>
      <c r="C1" s="84"/>
      <c r="D1" s="84"/>
      <c r="E1" s="84"/>
      <c r="F1" s="84"/>
      <c r="G1" s="84"/>
      <c r="H1" s="85"/>
      <c r="I1" s="84"/>
      <c r="J1" s="84"/>
      <c r="K1" s="86"/>
      <c r="L1" s="86"/>
      <c r="M1" s="86"/>
      <c r="N1" s="84"/>
      <c r="O1" s="84"/>
      <c r="P1" s="84"/>
      <c r="Q1" s="84"/>
      <c r="R1" s="84"/>
      <c r="S1" s="86"/>
      <c r="T1" s="86"/>
      <c r="U1" s="86"/>
      <c r="V1" s="86"/>
      <c r="W1" s="86"/>
      <c r="X1" s="86"/>
      <c r="Y1" s="86"/>
      <c r="Z1" s="86"/>
      <c r="AA1" s="86"/>
      <c r="AB1" s="87"/>
      <c r="AC1" s="86"/>
    </row>
    <row r="2" spans="1:29" ht="7.5" customHeight="1"/>
    <row r="3" spans="1:29" s="8" customFormat="1" ht="27.75" customHeight="1">
      <c r="A3" s="154" t="s">
        <v>150</v>
      </c>
      <c r="B3" s="291" t="s">
        <v>7</v>
      </c>
      <c r="C3" s="292"/>
      <c r="D3" s="292"/>
      <c r="E3" s="292"/>
      <c r="F3" s="292"/>
      <c r="G3" s="292"/>
      <c r="H3" s="292"/>
      <c r="I3" s="292"/>
      <c r="J3" s="292"/>
      <c r="K3" s="292"/>
      <c r="L3" s="292"/>
      <c r="M3" s="292"/>
      <c r="N3" s="292"/>
      <c r="O3" s="292"/>
      <c r="P3" s="292"/>
      <c r="Q3" s="292"/>
      <c r="R3" s="293"/>
      <c r="S3" s="6"/>
      <c r="T3" s="6"/>
      <c r="U3" s="6"/>
      <c r="V3" s="6"/>
      <c r="W3" s="6"/>
      <c r="X3" s="6"/>
      <c r="Y3" s="6"/>
      <c r="Z3" s="6"/>
      <c r="AA3" s="6"/>
      <c r="AB3" s="7"/>
      <c r="AC3" s="6"/>
    </row>
    <row r="4" spans="1:29" s="8" customFormat="1" ht="11.25" customHeight="1">
      <c r="A4" s="154"/>
      <c r="B4" s="11"/>
      <c r="C4" s="12"/>
      <c r="D4" s="5"/>
      <c r="E4" s="5"/>
      <c r="F4" s="5"/>
      <c r="G4" s="5"/>
      <c r="H4" s="70"/>
      <c r="I4" s="5"/>
      <c r="J4" s="5"/>
      <c r="K4" s="6"/>
      <c r="L4" s="6"/>
      <c r="M4" s="6"/>
      <c r="N4" s="5"/>
      <c r="O4" s="19"/>
      <c r="P4" s="19"/>
      <c r="Q4" s="19"/>
      <c r="R4" s="5"/>
      <c r="S4" s="6"/>
      <c r="T4" s="6"/>
      <c r="U4" s="6"/>
      <c r="V4" s="6"/>
      <c r="W4" s="6"/>
      <c r="X4" s="6"/>
      <c r="Y4" s="6"/>
      <c r="Z4" s="6"/>
      <c r="AA4" s="6"/>
      <c r="AB4" s="7"/>
      <c r="AC4" s="6"/>
    </row>
    <row r="5" spans="1:29" ht="18" customHeight="1">
      <c r="A5" s="153" t="s">
        <v>151</v>
      </c>
      <c r="B5" s="9"/>
      <c r="C5" s="24"/>
      <c r="D5" s="300" t="s">
        <v>9</v>
      </c>
      <c r="E5" s="301"/>
      <c r="F5" s="301"/>
      <c r="G5" s="301"/>
      <c r="H5" s="301"/>
      <c r="I5" s="301"/>
      <c r="J5" s="301"/>
      <c r="K5" s="301"/>
      <c r="L5" s="301"/>
      <c r="M5" s="301"/>
      <c r="N5" s="301"/>
      <c r="O5" s="301"/>
      <c r="P5" s="301"/>
      <c r="Q5" s="301"/>
      <c r="R5" s="302"/>
      <c r="S5" s="10"/>
      <c r="T5" s="10"/>
      <c r="U5" s="10"/>
    </row>
    <row r="6" spans="1:29" s="8" customFormat="1" ht="18" customHeight="1">
      <c r="A6" s="154"/>
      <c r="B6" s="9"/>
      <c r="C6" s="25"/>
      <c r="D6" s="303"/>
      <c r="E6" s="304"/>
      <c r="F6" s="304"/>
      <c r="G6" s="304"/>
      <c r="H6" s="304"/>
      <c r="I6" s="304"/>
      <c r="J6" s="304"/>
      <c r="K6" s="304"/>
      <c r="L6" s="304"/>
      <c r="M6" s="304"/>
      <c r="N6" s="304"/>
      <c r="O6" s="304"/>
      <c r="P6" s="304"/>
      <c r="Q6" s="304"/>
      <c r="R6" s="305"/>
      <c r="S6" s="10"/>
      <c r="T6" s="10"/>
      <c r="U6" s="10"/>
      <c r="V6" s="6"/>
      <c r="W6" s="6"/>
      <c r="X6" s="6"/>
      <c r="Y6" s="6"/>
      <c r="Z6" s="6"/>
      <c r="AA6" s="6"/>
      <c r="AB6" s="7"/>
      <c r="AC6" s="6"/>
    </row>
    <row r="7" spans="1:29" s="8" customFormat="1" ht="11.25" hidden="1" customHeight="1">
      <c r="A7" s="154"/>
      <c r="B7" s="9"/>
      <c r="C7" s="12"/>
      <c r="D7" s="13"/>
      <c r="E7" s="14"/>
      <c r="F7" s="18"/>
      <c r="G7" s="18"/>
      <c r="H7" s="70"/>
      <c r="I7" s="5"/>
      <c r="J7" s="5"/>
      <c r="K7" s="6"/>
      <c r="L7" s="6"/>
      <c r="M7" s="6"/>
      <c r="N7" s="5"/>
      <c r="O7" s="5"/>
      <c r="P7" s="5"/>
      <c r="Q7" s="5"/>
      <c r="R7" s="5"/>
      <c r="S7" s="5"/>
      <c r="T7" s="5"/>
      <c r="U7" s="5"/>
      <c r="V7" s="6"/>
      <c r="W7" s="6"/>
      <c r="X7" s="6"/>
      <c r="Y7" s="6"/>
      <c r="Z7" s="6"/>
      <c r="AA7" s="6"/>
      <c r="AB7" s="7"/>
      <c r="AC7" s="6"/>
    </row>
    <row r="8" spans="1:29" ht="14.25" customHeight="1">
      <c r="B8" s="9"/>
      <c r="C8" s="15"/>
      <c r="D8" s="13"/>
      <c r="E8" s="134"/>
      <c r="F8" s="281" t="s">
        <v>11</v>
      </c>
      <c r="G8" s="282"/>
      <c r="H8" s="282"/>
      <c r="I8" s="282"/>
      <c r="J8" s="282"/>
      <c r="K8" s="282"/>
      <c r="L8" s="282"/>
      <c r="M8" s="282"/>
      <c r="N8" s="282"/>
      <c r="O8" s="282"/>
      <c r="P8" s="282"/>
      <c r="Q8" s="282"/>
      <c r="R8" s="283"/>
      <c r="V8" s="3"/>
      <c r="X8" s="4"/>
      <c r="Y8" s="4"/>
      <c r="Z8" s="4"/>
      <c r="AA8" s="4"/>
      <c r="AB8" s="4"/>
      <c r="AC8" s="4"/>
    </row>
    <row r="9" spans="1:29" ht="14.25" customHeight="1">
      <c r="B9" s="9"/>
      <c r="C9" s="15"/>
      <c r="D9" s="13"/>
      <c r="E9" s="134"/>
      <c r="F9" s="284"/>
      <c r="G9" s="285"/>
      <c r="H9" s="285"/>
      <c r="I9" s="285"/>
      <c r="J9" s="285"/>
      <c r="K9" s="285"/>
      <c r="L9" s="285"/>
      <c r="M9" s="285"/>
      <c r="N9" s="285"/>
      <c r="O9" s="285"/>
      <c r="P9" s="285"/>
      <c r="Q9" s="285"/>
      <c r="R9" s="286"/>
      <c r="V9" s="3"/>
      <c r="X9" s="4"/>
      <c r="Y9" s="4"/>
      <c r="Z9" s="4"/>
      <c r="AA9" s="4"/>
      <c r="AB9" s="4"/>
      <c r="AC9" s="4"/>
    </row>
    <row r="10" spans="1:29" ht="11.25" customHeight="1">
      <c r="B10" s="9"/>
      <c r="C10" s="15"/>
      <c r="D10" s="13"/>
      <c r="E10" s="14"/>
      <c r="F10" s="23"/>
      <c r="G10" s="23"/>
      <c r="H10" s="21"/>
      <c r="I10" s="29"/>
      <c r="J10" s="17"/>
      <c r="N10" s="30"/>
      <c r="O10" s="30"/>
      <c r="P10" s="30"/>
      <c r="Q10" s="30"/>
      <c r="R10" s="30"/>
      <c r="S10" s="30"/>
      <c r="T10" s="30"/>
      <c r="U10" s="30"/>
      <c r="AA10" s="3"/>
      <c r="AB10" s="2"/>
      <c r="AC10" s="4"/>
    </row>
    <row r="11" spans="1:29" ht="17.25" customHeight="1">
      <c r="A11" s="153" t="s">
        <v>152</v>
      </c>
      <c r="B11" s="9"/>
      <c r="C11" s="15"/>
      <c r="D11" s="13"/>
      <c r="E11" s="58"/>
      <c r="F11" s="133"/>
      <c r="G11" s="40"/>
      <c r="H11" s="235" t="s">
        <v>12</v>
      </c>
      <c r="I11" s="242"/>
      <c r="J11" s="242"/>
      <c r="K11" s="242"/>
      <c r="L11" s="242"/>
      <c r="M11" s="242"/>
      <c r="N11" s="242"/>
      <c r="O11" s="242"/>
      <c r="P11" s="242"/>
      <c r="Q11" s="242"/>
      <c r="R11" s="239"/>
      <c r="S11" s="4"/>
      <c r="T11" s="4"/>
      <c r="U11" s="4"/>
      <c r="V11" s="4"/>
      <c r="W11" s="4"/>
      <c r="X11" s="4"/>
      <c r="Y11" s="4"/>
      <c r="Z11" s="4"/>
      <c r="AA11" s="4"/>
      <c r="AB11" s="4"/>
      <c r="AC11" s="4"/>
    </row>
    <row r="12" spans="1:29" ht="17.25" customHeight="1">
      <c r="B12" s="9"/>
      <c r="C12" s="15"/>
      <c r="D12" s="13"/>
      <c r="E12" s="16"/>
      <c r="F12" s="73"/>
      <c r="G12" s="45"/>
      <c r="H12" s="240"/>
      <c r="I12" s="243"/>
      <c r="J12" s="243"/>
      <c r="K12" s="243"/>
      <c r="L12" s="243"/>
      <c r="M12" s="243"/>
      <c r="N12" s="243"/>
      <c r="O12" s="243"/>
      <c r="P12" s="243"/>
      <c r="Q12" s="243"/>
      <c r="R12" s="241"/>
      <c r="S12" s="4"/>
      <c r="T12" s="4"/>
      <c r="U12" s="4"/>
      <c r="V12" s="4"/>
      <c r="W12" s="4"/>
      <c r="X12" s="4"/>
      <c r="Y12" s="4"/>
      <c r="Z12" s="4"/>
      <c r="AA12" s="4"/>
      <c r="AB12" s="4"/>
      <c r="AC12" s="4"/>
    </row>
    <row r="13" spans="1:29" s="48" customFormat="1" ht="11.25" customHeight="1">
      <c r="A13" s="153"/>
      <c r="B13" s="51"/>
      <c r="C13" s="42"/>
      <c r="D13" s="43"/>
      <c r="E13" s="20"/>
      <c r="F13" s="45"/>
      <c r="G13" s="45"/>
      <c r="H13" s="64"/>
      <c r="I13" s="77"/>
      <c r="J13" s="46"/>
      <c r="K13" s="46"/>
      <c r="L13" s="46"/>
      <c r="M13" s="46"/>
      <c r="N13" s="47"/>
      <c r="O13" s="46"/>
    </row>
    <row r="14" spans="1:29" ht="33" customHeight="1">
      <c r="A14" s="153" t="s">
        <v>153</v>
      </c>
      <c r="B14" s="9"/>
      <c r="C14" s="15"/>
      <c r="D14" s="13"/>
      <c r="E14" s="14"/>
      <c r="F14" s="45"/>
      <c r="G14" s="45"/>
      <c r="H14" s="43"/>
      <c r="I14" s="53"/>
      <c r="J14" s="40"/>
      <c r="K14" s="235" t="s">
        <v>154</v>
      </c>
      <c r="L14" s="236"/>
      <c r="M14" s="49"/>
      <c r="N14" s="261" t="s">
        <v>155</v>
      </c>
      <c r="O14" s="262"/>
      <c r="P14" s="27"/>
      <c r="Q14" s="164" t="s">
        <v>156</v>
      </c>
      <c r="R14" s="164"/>
      <c r="S14" s="164"/>
      <c r="T14" s="4"/>
      <c r="U14" s="4"/>
      <c r="V14" s="4"/>
      <c r="W14" s="4"/>
      <c r="X14" s="4"/>
      <c r="Y14" s="4"/>
      <c r="Z14" s="4"/>
      <c r="AA14" s="4"/>
      <c r="AB14" s="4"/>
      <c r="AC14" s="4"/>
    </row>
    <row r="15" spans="1:29" ht="33" customHeight="1">
      <c r="B15" s="9"/>
      <c r="C15" s="15"/>
      <c r="D15" s="13"/>
      <c r="E15" s="14"/>
      <c r="F15" s="45"/>
      <c r="G15" s="45"/>
      <c r="H15" s="43"/>
      <c r="I15" s="54"/>
      <c r="J15" s="26"/>
      <c r="K15" s="237"/>
      <c r="L15" s="238"/>
      <c r="M15" s="50"/>
      <c r="N15" s="263"/>
      <c r="O15" s="264"/>
      <c r="P15" s="28"/>
      <c r="Q15" s="268" t="s">
        <v>157</v>
      </c>
      <c r="R15" s="269"/>
      <c r="S15" s="270"/>
      <c r="T15" s="4"/>
      <c r="U15" s="4"/>
      <c r="V15" s="4"/>
      <c r="W15" s="4"/>
      <c r="X15" s="4"/>
      <c r="Y15" s="4"/>
      <c r="Z15" s="4"/>
      <c r="AA15" s="4"/>
      <c r="AB15" s="4"/>
      <c r="AC15" s="4"/>
    </row>
    <row r="16" spans="1:29" s="48" customFormat="1" ht="11.25" customHeight="1" thickBot="1">
      <c r="A16" s="153"/>
      <c r="B16" s="51"/>
      <c r="C16" s="42"/>
      <c r="D16" s="43"/>
      <c r="E16" s="44"/>
      <c r="F16" s="45"/>
      <c r="G16" s="45"/>
      <c r="H16" s="21" t="b">
        <f>AND(N16,Q16)</f>
        <v>1</v>
      </c>
      <c r="I16" s="96">
        <f>IF(H16,1,0)</f>
        <v>1</v>
      </c>
      <c r="J16" s="21"/>
      <c r="K16" s="46"/>
      <c r="L16" s="46"/>
      <c r="M16" s="46"/>
      <c r="N16" s="22" t="b">
        <f t="shared" ref="N16:N19" si="0">NOT(OR(N14="",N14="Укажите здесь ""Имеется"" или ""Отсутствует"""))</f>
        <v>1</v>
      </c>
      <c r="P16" s="22"/>
      <c r="Q16" s="22" t="b">
        <f t="shared" ref="Q16" si="1">OR(N14="Отсутствует",NOT(OR(Q14="",Q14="Укажите здесь ссылку на документ",Q15="",Q15="Укажите здесь название документа и соответствующий номер страницы")))</f>
        <v>1</v>
      </c>
      <c r="R16" s="22"/>
      <c r="S16" s="22"/>
      <c r="T16" s="46"/>
      <c r="U16" s="47"/>
      <c r="V16" s="46"/>
    </row>
    <row r="17" spans="1:29" ht="33" customHeight="1">
      <c r="A17" s="153" t="s">
        <v>158</v>
      </c>
      <c r="B17" s="9"/>
      <c r="C17" s="31"/>
      <c r="D17" s="13"/>
      <c r="E17" s="135"/>
      <c r="F17" s="132"/>
      <c r="G17" s="132"/>
      <c r="H17" s="72"/>
      <c r="I17" s="53"/>
      <c r="J17" s="41"/>
      <c r="K17" s="235" t="s">
        <v>159</v>
      </c>
      <c r="L17" s="239"/>
      <c r="M17" s="169"/>
      <c r="N17" s="261" t="s">
        <v>155</v>
      </c>
      <c r="O17" s="262"/>
      <c r="P17" s="27"/>
      <c r="Q17" s="265" t="s">
        <v>156</v>
      </c>
      <c r="R17" s="266"/>
      <c r="S17" s="267"/>
      <c r="U17" s="3"/>
      <c r="W17" s="4"/>
      <c r="X17" s="4"/>
      <c r="Y17" s="4"/>
      <c r="Z17" s="4"/>
      <c r="AA17" s="4"/>
      <c r="AB17" s="4"/>
      <c r="AC17" s="4"/>
    </row>
    <row r="18" spans="1:29" ht="33" customHeight="1" thickBot="1">
      <c r="B18" s="9"/>
      <c r="C18" s="15"/>
      <c r="D18" s="18"/>
      <c r="E18" s="23"/>
      <c r="F18" s="18"/>
      <c r="G18" s="18"/>
      <c r="H18" s="73"/>
      <c r="I18" s="23"/>
      <c r="J18" s="26"/>
      <c r="K18" s="240"/>
      <c r="L18" s="241"/>
      <c r="M18" s="168"/>
      <c r="N18" s="263"/>
      <c r="O18" s="264"/>
      <c r="P18" s="28"/>
      <c r="Q18" s="268" t="s">
        <v>160</v>
      </c>
      <c r="R18" s="269"/>
      <c r="S18" s="270"/>
      <c r="U18" s="3"/>
      <c r="W18" s="4"/>
      <c r="X18" s="4"/>
      <c r="Y18" s="4"/>
      <c r="Z18" s="4"/>
      <c r="AA18" s="4"/>
      <c r="AB18" s="4"/>
      <c r="AC18" s="4"/>
    </row>
    <row r="19" spans="1:29" s="48" customFormat="1" ht="30" customHeight="1">
      <c r="A19" s="153"/>
      <c r="B19" s="51"/>
      <c r="C19" s="42"/>
      <c r="D19" s="132"/>
      <c r="E19" s="132"/>
      <c r="F19" s="18"/>
      <c r="G19" s="18"/>
      <c r="H19" s="21" t="b">
        <f>AND(N19,Q19)</f>
        <v>1</v>
      </c>
      <c r="I19" s="21">
        <f>IF(H19,1,0)</f>
        <v>1</v>
      </c>
      <c r="J19" s="21"/>
      <c r="K19" s="46"/>
      <c r="L19" s="46"/>
      <c r="M19" s="46"/>
      <c r="N19" s="22" t="b">
        <f t="shared" si="0"/>
        <v>1</v>
      </c>
      <c r="P19" s="22"/>
      <c r="Q19" s="22" t="b">
        <f t="shared" ref="Q19" si="2">OR(N17="Отсутствует",NOT(OR(Q17="",Q17="Укажите здесь ссылку на документ",Q18="",Q18="Укажите здесь название документа и соответствующий номер страницы")))</f>
        <v>1</v>
      </c>
      <c r="R19" s="22"/>
      <c r="S19" s="22"/>
      <c r="T19" s="46"/>
      <c r="U19" s="46"/>
      <c r="V19" s="46"/>
      <c r="W19" s="46"/>
      <c r="X19" s="46"/>
      <c r="Y19" s="47"/>
      <c r="Z19" s="46"/>
    </row>
    <row r="20" spans="1:29" ht="18" customHeight="1">
      <c r="A20" s="153" t="s">
        <v>161</v>
      </c>
      <c r="B20" s="9"/>
      <c r="C20" s="24"/>
      <c r="D20" s="294" t="s">
        <v>14</v>
      </c>
      <c r="E20" s="295"/>
      <c r="F20" s="295"/>
      <c r="G20" s="295"/>
      <c r="H20" s="295"/>
      <c r="I20" s="295"/>
      <c r="J20" s="295"/>
      <c r="K20" s="295"/>
      <c r="L20" s="295"/>
      <c r="M20" s="295"/>
      <c r="N20" s="295"/>
      <c r="O20" s="295"/>
      <c r="P20" s="295"/>
      <c r="Q20" s="295"/>
      <c r="R20" s="296"/>
      <c r="S20" s="10"/>
      <c r="T20" s="10"/>
      <c r="U20" s="10"/>
      <c r="AA20" s="3"/>
      <c r="AB20" s="2"/>
      <c r="AC20" s="4"/>
    </row>
    <row r="21" spans="1:29" s="8" customFormat="1" ht="18" customHeight="1">
      <c r="A21" s="154"/>
      <c r="B21" s="9"/>
      <c r="C21" s="25"/>
      <c r="D21" s="297"/>
      <c r="E21" s="298"/>
      <c r="F21" s="298"/>
      <c r="G21" s="298"/>
      <c r="H21" s="298"/>
      <c r="I21" s="298"/>
      <c r="J21" s="298"/>
      <c r="K21" s="298"/>
      <c r="L21" s="298"/>
      <c r="M21" s="298"/>
      <c r="N21" s="298"/>
      <c r="O21" s="298"/>
      <c r="P21" s="298"/>
      <c r="Q21" s="298"/>
      <c r="R21" s="299"/>
      <c r="S21" s="10"/>
      <c r="T21" s="10"/>
      <c r="U21" s="10"/>
      <c r="V21" s="6"/>
      <c r="W21" s="6"/>
      <c r="X21" s="6"/>
      <c r="Y21" s="6"/>
      <c r="Z21" s="6"/>
      <c r="AA21" s="7"/>
      <c r="AB21" s="6"/>
    </row>
    <row r="22" spans="1:29" s="8" customFormat="1" ht="11.25" hidden="1" customHeight="1">
      <c r="A22" s="154"/>
      <c r="B22" s="9"/>
      <c r="C22" s="12"/>
      <c r="D22" s="13"/>
      <c r="E22" s="14"/>
      <c r="F22" s="18"/>
      <c r="G22" s="18"/>
      <c r="H22" s="70"/>
      <c r="I22" s="5"/>
      <c r="J22" s="5"/>
      <c r="K22" s="6"/>
      <c r="L22" s="6"/>
      <c r="M22" s="6"/>
      <c r="N22" s="5"/>
      <c r="O22" s="5"/>
      <c r="P22" s="5"/>
      <c r="Q22" s="5"/>
      <c r="R22" s="5"/>
      <c r="S22" s="5"/>
      <c r="T22" s="5"/>
      <c r="U22" s="5"/>
      <c r="V22" s="6"/>
      <c r="W22" s="6"/>
      <c r="X22" s="6"/>
      <c r="Y22" s="6"/>
      <c r="Z22" s="6"/>
      <c r="AA22" s="7"/>
      <c r="AB22" s="6"/>
    </row>
    <row r="23" spans="1:29" ht="14.25" customHeight="1">
      <c r="B23" s="9"/>
      <c r="C23" s="15"/>
      <c r="D23" s="13"/>
      <c r="E23" s="134"/>
      <c r="F23" s="281" t="s">
        <v>11</v>
      </c>
      <c r="G23" s="282"/>
      <c r="H23" s="282"/>
      <c r="I23" s="282"/>
      <c r="J23" s="282"/>
      <c r="K23" s="282"/>
      <c r="L23" s="282"/>
      <c r="M23" s="282"/>
      <c r="N23" s="282"/>
      <c r="O23" s="282"/>
      <c r="P23" s="282"/>
      <c r="Q23" s="282"/>
      <c r="R23" s="283"/>
      <c r="S23" s="30"/>
      <c r="T23" s="30"/>
      <c r="U23" s="30"/>
      <c r="AA23" s="3"/>
      <c r="AB23" s="2"/>
      <c r="AC23" s="4"/>
    </row>
    <row r="24" spans="1:29" ht="14.25" customHeight="1">
      <c r="B24" s="9"/>
      <c r="C24" s="15"/>
      <c r="D24" s="13"/>
      <c r="E24" s="134"/>
      <c r="F24" s="284"/>
      <c r="G24" s="285"/>
      <c r="H24" s="285"/>
      <c r="I24" s="285"/>
      <c r="J24" s="285"/>
      <c r="K24" s="285"/>
      <c r="L24" s="285"/>
      <c r="M24" s="285"/>
      <c r="N24" s="285"/>
      <c r="O24" s="285"/>
      <c r="P24" s="285"/>
      <c r="Q24" s="285"/>
      <c r="R24" s="286"/>
      <c r="S24" s="30"/>
      <c r="T24" s="30"/>
      <c r="U24" s="30"/>
      <c r="AA24" s="3"/>
      <c r="AB24" s="2"/>
      <c r="AC24" s="4"/>
    </row>
    <row r="25" spans="1:29" ht="11.25" customHeight="1">
      <c r="B25" s="9"/>
      <c r="C25" s="15"/>
      <c r="D25" s="13"/>
      <c r="E25" s="14"/>
      <c r="F25" s="23"/>
      <c r="G25" s="23"/>
      <c r="H25" s="136"/>
      <c r="I25" s="29"/>
      <c r="J25" s="17"/>
      <c r="N25" s="30"/>
      <c r="O25" s="30"/>
      <c r="P25" s="30"/>
      <c r="Q25" s="30"/>
      <c r="R25" s="30"/>
      <c r="S25" s="30"/>
      <c r="T25" s="30"/>
      <c r="U25" s="30"/>
      <c r="AA25" s="3"/>
      <c r="AB25" s="2"/>
      <c r="AC25" s="4"/>
    </row>
    <row r="26" spans="1:29" ht="17.25" customHeight="1">
      <c r="A26" s="153" t="s">
        <v>162</v>
      </c>
      <c r="B26" s="9"/>
      <c r="C26" s="15"/>
      <c r="D26" s="13"/>
      <c r="E26" s="58"/>
      <c r="F26" s="40"/>
      <c r="G26" s="38"/>
      <c r="H26" s="235" t="s">
        <v>163</v>
      </c>
      <c r="I26" s="242"/>
      <c r="J26" s="242"/>
      <c r="K26" s="242"/>
      <c r="L26" s="242"/>
      <c r="M26" s="242"/>
      <c r="N26" s="242"/>
      <c r="O26" s="242"/>
      <c r="P26" s="242"/>
      <c r="Q26" s="242"/>
      <c r="R26" s="239"/>
      <c r="S26" s="4"/>
      <c r="T26" s="4"/>
      <c r="U26" s="4"/>
      <c r="V26" s="4"/>
      <c r="W26" s="4"/>
      <c r="X26" s="4"/>
      <c r="Y26" s="4"/>
      <c r="Z26" s="4"/>
      <c r="AA26" s="4"/>
      <c r="AB26" s="4"/>
      <c r="AC26" s="4"/>
    </row>
    <row r="27" spans="1:29" ht="17.25" customHeight="1">
      <c r="B27" s="9"/>
      <c r="C27" s="15"/>
      <c r="D27" s="13"/>
      <c r="E27" s="16"/>
      <c r="F27" s="26"/>
      <c r="G27" s="39"/>
      <c r="H27" s="240"/>
      <c r="I27" s="243"/>
      <c r="J27" s="243"/>
      <c r="K27" s="243"/>
      <c r="L27" s="243"/>
      <c r="M27" s="243"/>
      <c r="N27" s="243"/>
      <c r="O27" s="243"/>
      <c r="P27" s="243"/>
      <c r="Q27" s="243"/>
      <c r="R27" s="241"/>
      <c r="S27" s="4"/>
      <c r="T27" s="4"/>
      <c r="U27" s="4"/>
      <c r="V27" s="4"/>
      <c r="W27" s="4"/>
      <c r="X27" s="4"/>
      <c r="Y27" s="4"/>
      <c r="Z27" s="4"/>
      <c r="AA27" s="4"/>
      <c r="AB27" s="4"/>
      <c r="AC27" s="4"/>
    </row>
    <row r="28" spans="1:29" s="48" customFormat="1" ht="11.25" customHeight="1" thickBot="1">
      <c r="A28" s="153"/>
      <c r="B28" s="51"/>
      <c r="C28" s="42"/>
      <c r="D28" s="43"/>
      <c r="E28" s="20"/>
      <c r="F28" s="45"/>
      <c r="G28" s="37"/>
      <c r="H28" s="64"/>
      <c r="I28" s="77"/>
      <c r="J28" s="21"/>
      <c r="K28" s="46"/>
      <c r="L28" s="46"/>
      <c r="M28" s="46"/>
      <c r="N28" s="46"/>
      <c r="O28" s="47"/>
      <c r="P28" s="46"/>
    </row>
    <row r="29" spans="1:29" ht="37.5" customHeight="1">
      <c r="A29" s="153" t="s">
        <v>164</v>
      </c>
      <c r="B29" s="9"/>
      <c r="C29" s="15"/>
      <c r="D29" s="13"/>
      <c r="E29" s="14"/>
      <c r="F29" s="45"/>
      <c r="G29" s="37"/>
      <c r="H29" s="43"/>
      <c r="I29" s="53"/>
      <c r="J29" s="40"/>
      <c r="K29" s="221" t="s">
        <v>165</v>
      </c>
      <c r="L29" s="250"/>
      <c r="M29" s="49"/>
      <c r="N29" s="261" t="s">
        <v>155</v>
      </c>
      <c r="O29" s="262"/>
      <c r="P29" s="27"/>
      <c r="Q29" s="265" t="s">
        <v>166</v>
      </c>
      <c r="R29" s="266"/>
      <c r="S29" s="267"/>
      <c r="T29" s="4"/>
      <c r="U29" s="4"/>
      <c r="V29" s="4"/>
      <c r="W29" s="4"/>
      <c r="X29" s="4"/>
      <c r="Y29" s="4"/>
      <c r="Z29" s="4"/>
      <c r="AA29" s="4"/>
      <c r="AB29" s="4"/>
      <c r="AC29" s="4"/>
    </row>
    <row r="30" spans="1:29" ht="37.5" customHeight="1" thickBot="1">
      <c r="B30" s="9"/>
      <c r="C30" s="15"/>
      <c r="D30" s="13"/>
      <c r="E30" s="14"/>
      <c r="F30" s="45"/>
      <c r="G30" s="37"/>
      <c r="H30" s="43"/>
      <c r="I30" s="54"/>
      <c r="J30" s="26"/>
      <c r="K30" s="251"/>
      <c r="L30" s="252"/>
      <c r="M30" s="50"/>
      <c r="N30" s="263"/>
      <c r="O30" s="264"/>
      <c r="P30" s="28"/>
      <c r="Q30" s="268" t="s">
        <v>167</v>
      </c>
      <c r="R30" s="269"/>
      <c r="S30" s="270"/>
      <c r="T30" s="4"/>
      <c r="U30" s="4"/>
      <c r="V30" s="4"/>
      <c r="W30" s="4"/>
      <c r="X30" s="4"/>
      <c r="Y30" s="4"/>
      <c r="Z30" s="4"/>
      <c r="AA30" s="4"/>
      <c r="AB30" s="4"/>
      <c r="AC30" s="4"/>
    </row>
    <row r="31" spans="1:29" s="48" customFormat="1" ht="12" customHeight="1" thickBot="1">
      <c r="A31" s="153"/>
      <c r="B31" s="51"/>
      <c r="C31" s="42"/>
      <c r="D31" s="43"/>
      <c r="E31" s="44"/>
      <c r="F31" s="45"/>
      <c r="G31" s="37"/>
      <c r="H31" s="21" t="b">
        <f>AND(N31,Q31)</f>
        <v>1</v>
      </c>
      <c r="I31" s="55">
        <f>IF(H31,1,0)</f>
        <v>1</v>
      </c>
      <c r="J31" s="21"/>
      <c r="K31" s="46"/>
      <c r="L31" s="46"/>
      <c r="M31" s="46"/>
      <c r="N31" s="22" t="b">
        <f t="shared" ref="N31:N34" si="3">NOT(OR(N29="",N29="Укажите здесь ""Имеется"" или ""Отсутствует"""))</f>
        <v>1</v>
      </c>
      <c r="P31" s="22"/>
      <c r="Q31" s="22" t="b">
        <f t="shared" ref="Q31" si="4">OR(N29="Отсутствует",NOT(OR(Q29="",Q29="Укажите здесь ссылку на документ",Q30="",Q30="Укажите здесь название документа и соответствующий номер страницы")))</f>
        <v>1</v>
      </c>
      <c r="R31" s="22"/>
      <c r="S31" s="22"/>
      <c r="T31" s="46"/>
    </row>
    <row r="32" spans="1:29" ht="33" customHeight="1">
      <c r="A32" s="153" t="s">
        <v>168</v>
      </c>
      <c r="B32" s="9"/>
      <c r="C32" s="31"/>
      <c r="D32" s="13"/>
      <c r="E32" s="32"/>
      <c r="F32" s="45"/>
      <c r="G32" s="37"/>
      <c r="H32" s="71"/>
      <c r="I32" s="53"/>
      <c r="J32" s="41"/>
      <c r="K32" s="235" t="s">
        <v>169</v>
      </c>
      <c r="L32" s="239"/>
      <c r="M32" s="169"/>
      <c r="N32" s="261" t="s">
        <v>155</v>
      </c>
      <c r="O32" s="262"/>
      <c r="P32" s="27"/>
      <c r="Q32" s="265" t="s">
        <v>170</v>
      </c>
      <c r="R32" s="266"/>
      <c r="S32" s="267"/>
      <c r="T32" s="4"/>
      <c r="U32" s="4"/>
      <c r="W32" s="3"/>
      <c r="Y32" s="4"/>
      <c r="Z32" s="4"/>
      <c r="AA32" s="4"/>
      <c r="AB32" s="4"/>
      <c r="AC32" s="4"/>
    </row>
    <row r="33" spans="1:29" ht="33" customHeight="1" thickBot="1">
      <c r="B33" s="9"/>
      <c r="C33" s="15"/>
      <c r="D33" s="13"/>
      <c r="E33" s="14"/>
      <c r="F33" s="45"/>
      <c r="G33" s="37"/>
      <c r="H33" s="45"/>
      <c r="I33" s="23"/>
      <c r="J33" s="26"/>
      <c r="K33" s="240"/>
      <c r="L33" s="241"/>
      <c r="M33" s="168"/>
      <c r="N33" s="263"/>
      <c r="O33" s="264"/>
      <c r="P33" s="28"/>
      <c r="Q33" s="268" t="s">
        <v>171</v>
      </c>
      <c r="R33" s="269"/>
      <c r="S33" s="270"/>
      <c r="T33" s="4"/>
      <c r="U33" s="4"/>
      <c r="W33" s="3"/>
      <c r="Y33" s="4"/>
      <c r="Z33" s="4"/>
      <c r="AA33" s="4"/>
      <c r="AB33" s="4"/>
      <c r="AC33" s="4"/>
    </row>
    <row r="34" spans="1:29" s="48" customFormat="1" ht="11.25" customHeight="1">
      <c r="A34" s="153"/>
      <c r="B34" s="51"/>
      <c r="C34" s="42"/>
      <c r="D34" s="43"/>
      <c r="E34" s="44"/>
      <c r="F34" s="45"/>
      <c r="G34" s="37"/>
      <c r="H34" s="21" t="b">
        <f>AND(N34,Q34)</f>
        <v>1</v>
      </c>
      <c r="I34" s="21">
        <f>IF(H34,1,0)</f>
        <v>1</v>
      </c>
      <c r="J34" s="21"/>
      <c r="K34" s="46"/>
      <c r="L34" s="46"/>
      <c r="M34" s="46"/>
      <c r="N34" s="22" t="b">
        <f t="shared" si="3"/>
        <v>1</v>
      </c>
      <c r="P34" s="22"/>
      <c r="Q34" s="22" t="b">
        <f t="shared" ref="Q34" si="5">OR(N32="Отсутствует",NOT(OR(Q32="",Q32="Укажите здесь ссылку на документ",Q33="",Q33="Укажите здесь название документа и соответствующий номер страницы")))</f>
        <v>1</v>
      </c>
      <c r="R34" s="22"/>
      <c r="S34" s="22"/>
      <c r="T34" s="46"/>
      <c r="V34" s="46"/>
      <c r="W34" s="46"/>
      <c r="X34" s="46"/>
      <c r="Y34" s="46"/>
      <c r="Z34" s="46"/>
      <c r="AA34" s="46"/>
      <c r="AB34" s="47"/>
      <c r="AC34" s="46"/>
    </row>
    <row r="35" spans="1:29" ht="17.25" customHeight="1">
      <c r="A35" s="153" t="s">
        <v>172</v>
      </c>
      <c r="B35" s="9"/>
      <c r="C35" s="15"/>
      <c r="D35" s="13"/>
      <c r="E35" s="58"/>
      <c r="F35" s="40"/>
      <c r="G35" s="38"/>
      <c r="H35" s="235" t="s">
        <v>173</v>
      </c>
      <c r="I35" s="242"/>
      <c r="J35" s="242"/>
      <c r="K35" s="242"/>
      <c r="L35" s="242"/>
      <c r="M35" s="242"/>
      <c r="N35" s="242"/>
      <c r="O35" s="242"/>
      <c r="P35" s="242"/>
      <c r="Q35" s="242"/>
      <c r="R35" s="239"/>
      <c r="S35" s="4"/>
      <c r="T35" s="4"/>
      <c r="U35" s="4"/>
      <c r="V35" s="4"/>
      <c r="W35" s="4"/>
      <c r="X35" s="4"/>
      <c r="Y35" s="4"/>
      <c r="Z35" s="4"/>
      <c r="AA35" s="4"/>
      <c r="AB35" s="4"/>
      <c r="AC35" s="4"/>
    </row>
    <row r="36" spans="1:29" ht="17.25" customHeight="1">
      <c r="B36" s="9"/>
      <c r="C36" s="15"/>
      <c r="D36" s="13"/>
      <c r="E36" s="16"/>
      <c r="F36" s="26"/>
      <c r="G36" s="39"/>
      <c r="H36" s="240"/>
      <c r="I36" s="243"/>
      <c r="J36" s="243"/>
      <c r="K36" s="243"/>
      <c r="L36" s="243"/>
      <c r="M36" s="243"/>
      <c r="N36" s="243"/>
      <c r="O36" s="243"/>
      <c r="P36" s="243"/>
      <c r="Q36" s="243"/>
      <c r="R36" s="241"/>
      <c r="S36" s="4"/>
      <c r="T36" s="4"/>
      <c r="U36" s="4"/>
      <c r="V36" s="4"/>
      <c r="W36" s="4"/>
      <c r="X36" s="4"/>
      <c r="Y36" s="4"/>
      <c r="Z36" s="4"/>
      <c r="AA36" s="4"/>
      <c r="AB36" s="4"/>
      <c r="AC36" s="4"/>
    </row>
    <row r="37" spans="1:29" s="48" customFormat="1" ht="11.25" customHeight="1" thickBot="1">
      <c r="A37" s="153"/>
      <c r="B37" s="51"/>
      <c r="C37" s="42"/>
      <c r="D37" s="13"/>
      <c r="E37" s="14"/>
      <c r="F37" s="45"/>
      <c r="G37" s="37"/>
      <c r="H37" s="64"/>
      <c r="I37" s="77"/>
      <c r="J37" s="46"/>
      <c r="K37" s="46"/>
      <c r="L37" s="46"/>
      <c r="M37" s="46"/>
      <c r="N37" s="47"/>
      <c r="O37" s="46"/>
    </row>
    <row r="38" spans="1:29" ht="27" customHeight="1">
      <c r="A38" s="153" t="s">
        <v>174</v>
      </c>
      <c r="B38" s="9"/>
      <c r="C38" s="15"/>
      <c r="D38" s="13"/>
      <c r="E38" s="14"/>
      <c r="F38" s="18"/>
      <c r="G38" s="18"/>
      <c r="H38" s="43"/>
      <c r="I38" s="53"/>
      <c r="J38" s="40"/>
      <c r="K38" s="235" t="s">
        <v>175</v>
      </c>
      <c r="L38" s="242"/>
      <c r="M38" s="242"/>
      <c r="N38" s="242"/>
      <c r="O38" s="239"/>
      <c r="P38" s="169"/>
      <c r="Q38" s="253">
        <v>0</v>
      </c>
      <c r="R38" s="2"/>
      <c r="S38" s="4"/>
      <c r="T38" s="4"/>
      <c r="U38" s="4"/>
      <c r="V38" s="4"/>
      <c r="W38" s="4"/>
      <c r="X38" s="4"/>
      <c r="Y38" s="4"/>
      <c r="Z38" s="4"/>
      <c r="AA38" s="4"/>
      <c r="AB38" s="4"/>
      <c r="AC38" s="4"/>
    </row>
    <row r="39" spans="1:29" ht="27" customHeight="1" thickBot="1">
      <c r="B39" s="9"/>
      <c r="C39" s="15"/>
      <c r="D39" s="13"/>
      <c r="E39" s="14"/>
      <c r="F39" s="18"/>
      <c r="G39" s="18"/>
      <c r="H39" s="43"/>
      <c r="I39" s="54"/>
      <c r="J39" s="26"/>
      <c r="K39" s="240"/>
      <c r="L39" s="243"/>
      <c r="M39" s="243"/>
      <c r="N39" s="243"/>
      <c r="O39" s="241"/>
      <c r="P39" s="168"/>
      <c r="Q39" s="254"/>
      <c r="R39" s="2"/>
      <c r="S39" s="4"/>
      <c r="T39" s="4"/>
      <c r="U39" s="4"/>
      <c r="V39" s="4"/>
      <c r="W39" s="4"/>
      <c r="X39" s="4"/>
      <c r="Y39" s="4"/>
      <c r="Z39" s="4"/>
      <c r="AA39" s="4"/>
      <c r="AB39" s="4"/>
      <c r="AC39" s="4"/>
    </row>
    <row r="40" spans="1:29" s="48" customFormat="1" ht="11.25" customHeight="1" thickBot="1">
      <c r="A40" s="153"/>
      <c r="B40" s="51"/>
      <c r="C40" s="42"/>
      <c r="D40" s="13"/>
      <c r="E40" s="14"/>
      <c r="F40" s="45"/>
      <c r="G40" s="45"/>
      <c r="H40" s="52" t="b">
        <f>Q40</f>
        <v>1</v>
      </c>
      <c r="I40" s="55">
        <f>IF(H40,1,0)</f>
        <v>1</v>
      </c>
      <c r="J40" s="21"/>
      <c r="K40" s="46"/>
      <c r="L40" s="46"/>
      <c r="M40" s="46"/>
      <c r="P40" s="22"/>
      <c r="Q40" s="22" t="b">
        <f>NOT(OR(Q38="",Q38="Введите здесь значение"))</f>
        <v>1</v>
      </c>
      <c r="R40" s="22"/>
      <c r="S40" s="22"/>
      <c r="T40" s="22"/>
      <c r="U40" s="46"/>
      <c r="V40" s="46"/>
      <c r="W40" s="46"/>
      <c r="X40" s="46"/>
      <c r="Y40" s="46"/>
      <c r="Z40" s="46"/>
      <c r="AA40" s="47"/>
      <c r="AB40" s="46"/>
    </row>
    <row r="41" spans="1:29" ht="33" customHeight="1">
      <c r="A41" s="153" t="s">
        <v>176</v>
      </c>
      <c r="B41" s="9"/>
      <c r="C41" s="15"/>
      <c r="D41" s="13"/>
      <c r="E41" s="14"/>
      <c r="F41" s="18"/>
      <c r="G41" s="18"/>
      <c r="H41" s="43"/>
      <c r="I41" s="53"/>
      <c r="J41" s="40"/>
      <c r="K41" s="235" t="s">
        <v>177</v>
      </c>
      <c r="L41" s="239"/>
      <c r="M41" s="169"/>
      <c r="N41" s="225">
        <f>IF(NOT(AND(Q40,Q43)),"Этот показатель вычисляется по введенному значению в ячейке справа",IF(Q38=0,0,ROUND(Q41/Q38+0.00045,3)))</f>
        <v>0</v>
      </c>
      <c r="O41" s="226"/>
      <c r="P41" s="35"/>
      <c r="Q41" s="229">
        <v>0</v>
      </c>
      <c r="R41" s="231" t="s">
        <v>178</v>
      </c>
      <c r="S41" s="232"/>
      <c r="Y41" s="3"/>
      <c r="AA41" s="4"/>
      <c r="AB41" s="4"/>
      <c r="AC41" s="4"/>
    </row>
    <row r="42" spans="1:29" ht="33" customHeight="1" thickBot="1">
      <c r="B42" s="9"/>
      <c r="C42" s="15"/>
      <c r="D42" s="13"/>
      <c r="E42" s="14"/>
      <c r="F42" s="18"/>
      <c r="G42" s="18"/>
      <c r="H42" s="43"/>
      <c r="I42" s="54"/>
      <c r="J42" s="26"/>
      <c r="K42" s="240"/>
      <c r="L42" s="241"/>
      <c r="M42" s="168"/>
      <c r="N42" s="227"/>
      <c r="O42" s="228"/>
      <c r="P42" s="36"/>
      <c r="Q42" s="230"/>
      <c r="R42" s="233"/>
      <c r="S42" s="234"/>
      <c r="Y42" s="3"/>
      <c r="AA42" s="4"/>
      <c r="AB42" s="4"/>
      <c r="AC42" s="4"/>
    </row>
    <row r="43" spans="1:29" s="48" customFormat="1" ht="11.25" customHeight="1" thickBot="1">
      <c r="A43" s="153"/>
      <c r="B43" s="51"/>
      <c r="C43" s="42"/>
      <c r="D43" s="43"/>
      <c r="E43" s="44"/>
      <c r="F43" s="45"/>
      <c r="G43" s="45"/>
      <c r="H43" s="52" t="b">
        <f>N43</f>
        <v>1</v>
      </c>
      <c r="I43" s="55">
        <f>IF(H43,1,0)</f>
        <v>1</v>
      </c>
      <c r="J43" s="21"/>
      <c r="K43" s="46"/>
      <c r="L43" s="46"/>
      <c r="M43" s="46"/>
      <c r="N43" s="21" t="b">
        <f>Q43</f>
        <v>1</v>
      </c>
      <c r="O43" s="22"/>
      <c r="P43" s="22"/>
      <c r="Q43" s="22" t="b">
        <f>NOT(OR(Q41="",Q41="Введите здесь значение"))</f>
        <v>1</v>
      </c>
      <c r="R43" s="22"/>
      <c r="S43" s="22"/>
      <c r="T43" s="22"/>
      <c r="U43" s="22"/>
      <c r="V43" s="46"/>
      <c r="W43" s="46"/>
      <c r="X43" s="46"/>
      <c r="Y43" s="46"/>
      <c r="Z43" s="46"/>
      <c r="AA43" s="46"/>
      <c r="AB43" s="47"/>
      <c r="AC43" s="46"/>
    </row>
    <row r="44" spans="1:29" ht="27" customHeight="1">
      <c r="A44" s="153" t="s">
        <v>179</v>
      </c>
      <c r="B44" s="9"/>
      <c r="C44" s="15"/>
      <c r="D44" s="13"/>
      <c r="E44" s="14"/>
      <c r="F44" s="18"/>
      <c r="G44" s="18"/>
      <c r="H44" s="43"/>
      <c r="I44" s="53"/>
      <c r="J44" s="40"/>
      <c r="K44" s="235" t="s">
        <v>180</v>
      </c>
      <c r="L44" s="242"/>
      <c r="M44" s="242"/>
      <c r="N44" s="242"/>
      <c r="O44" s="239"/>
      <c r="P44" s="169"/>
      <c r="Q44" s="253">
        <v>0</v>
      </c>
      <c r="R44" s="4"/>
      <c r="S44" s="4"/>
      <c r="T44" s="4"/>
      <c r="U44" s="4"/>
      <c r="V44" s="4"/>
      <c r="W44" s="4"/>
      <c r="X44" s="4"/>
      <c r="Y44" s="4"/>
      <c r="Z44" s="4"/>
      <c r="AA44" s="4"/>
      <c r="AB44" s="4"/>
      <c r="AC44" s="4"/>
    </row>
    <row r="45" spans="1:29" ht="27" customHeight="1" thickBot="1">
      <c r="B45" s="9"/>
      <c r="C45" s="15"/>
      <c r="D45" s="13"/>
      <c r="E45" s="14"/>
      <c r="F45" s="18"/>
      <c r="G45" s="18"/>
      <c r="H45" s="43"/>
      <c r="I45" s="54"/>
      <c r="J45" s="26"/>
      <c r="K45" s="240"/>
      <c r="L45" s="243"/>
      <c r="M45" s="243"/>
      <c r="N45" s="243"/>
      <c r="O45" s="241"/>
      <c r="P45" s="168"/>
      <c r="Q45" s="254"/>
      <c r="R45" s="4"/>
      <c r="S45" s="4"/>
      <c r="T45" s="4"/>
      <c r="U45" s="4"/>
      <c r="V45" s="4"/>
      <c r="W45" s="4"/>
      <c r="X45" s="4"/>
      <c r="Y45" s="4"/>
      <c r="Z45" s="4"/>
      <c r="AA45" s="4"/>
      <c r="AB45" s="4"/>
      <c r="AC45" s="4"/>
    </row>
    <row r="46" spans="1:29" s="48" customFormat="1" ht="11.25" customHeight="1" thickBot="1">
      <c r="A46" s="153"/>
      <c r="B46" s="51"/>
      <c r="C46" s="42"/>
      <c r="D46" s="13"/>
      <c r="E46" s="14"/>
      <c r="F46" s="45"/>
      <c r="G46" s="45"/>
      <c r="H46" s="52" t="b">
        <f>Q46</f>
        <v>1</v>
      </c>
      <c r="I46" s="55">
        <f>IF(H46,1,0)</f>
        <v>1</v>
      </c>
      <c r="J46" s="21"/>
      <c r="K46" s="46"/>
      <c r="L46" s="46"/>
      <c r="P46" s="46"/>
      <c r="Q46" s="22" t="b">
        <f>NOT(OR(Q44="",Q44="Введите здесь значение"))</f>
        <v>1</v>
      </c>
      <c r="R46" s="22"/>
      <c r="S46" s="22"/>
      <c r="T46" s="46"/>
      <c r="U46" s="46"/>
      <c r="V46" s="46"/>
      <c r="W46" s="46"/>
      <c r="X46" s="46"/>
      <c r="Y46" s="46"/>
      <c r="Z46" s="47"/>
      <c r="AA46" s="46"/>
    </row>
    <row r="47" spans="1:29" ht="33" customHeight="1">
      <c r="A47" s="153" t="s">
        <v>181</v>
      </c>
      <c r="B47" s="9"/>
      <c r="C47" s="15"/>
      <c r="D47" s="13"/>
      <c r="E47" s="14"/>
      <c r="F47" s="18"/>
      <c r="G47" s="18"/>
      <c r="H47" s="43"/>
      <c r="I47" s="53"/>
      <c r="J47" s="40"/>
      <c r="K47" s="235" t="s">
        <v>182</v>
      </c>
      <c r="L47" s="239"/>
      <c r="M47" s="169"/>
      <c r="N47" s="225">
        <f>IF(NOT(AND(Q46,Q49)),"Этот показатель вычисляется по введенному значению в ячейке справа",IF(Q44=0,0,ROUND(Q47/Q44+0.00045,3)))</f>
        <v>0</v>
      </c>
      <c r="O47" s="226"/>
      <c r="P47" s="35"/>
      <c r="Q47" s="229">
        <v>0</v>
      </c>
      <c r="R47" s="231" t="s">
        <v>183</v>
      </c>
      <c r="S47" s="232"/>
      <c r="Y47" s="3"/>
      <c r="AA47" s="4"/>
      <c r="AB47" s="4"/>
      <c r="AC47" s="4"/>
    </row>
    <row r="48" spans="1:29" ht="33" customHeight="1" thickBot="1">
      <c r="B48" s="9"/>
      <c r="C48" s="15"/>
      <c r="D48" s="13"/>
      <c r="E48" s="14"/>
      <c r="F48" s="18"/>
      <c r="G48" s="18"/>
      <c r="H48" s="43"/>
      <c r="I48" s="54"/>
      <c r="J48" s="26"/>
      <c r="K48" s="240"/>
      <c r="L48" s="241"/>
      <c r="M48" s="168"/>
      <c r="N48" s="227"/>
      <c r="O48" s="228"/>
      <c r="P48" s="36"/>
      <c r="Q48" s="230"/>
      <c r="R48" s="233"/>
      <c r="S48" s="234"/>
      <c r="Y48" s="3"/>
      <c r="AA48" s="4"/>
      <c r="AB48" s="4"/>
      <c r="AC48" s="4"/>
    </row>
    <row r="49" spans="1:29" s="48" customFormat="1" ht="11.25" customHeight="1" thickBot="1">
      <c r="A49" s="153"/>
      <c r="B49" s="51"/>
      <c r="C49" s="42"/>
      <c r="D49" s="43"/>
      <c r="E49" s="44"/>
      <c r="F49" s="45"/>
      <c r="G49" s="45"/>
      <c r="H49" s="52" t="b">
        <f>N49</f>
        <v>1</v>
      </c>
      <c r="I49" s="55">
        <f>IF(H49,1,0)</f>
        <v>1</v>
      </c>
      <c r="J49" s="21"/>
      <c r="K49" s="46"/>
      <c r="L49" s="46"/>
      <c r="M49" s="46"/>
      <c r="N49" s="21" t="b">
        <f>Q49</f>
        <v>1</v>
      </c>
      <c r="O49" s="22"/>
      <c r="P49" s="22"/>
      <c r="Q49" s="22" t="b">
        <f>NOT(OR(Q47="",Q47="Введите здесь значение"))</f>
        <v>1</v>
      </c>
      <c r="R49" s="22"/>
      <c r="S49" s="22"/>
      <c r="T49" s="22"/>
      <c r="U49" s="22"/>
      <c r="V49" s="46"/>
      <c r="W49" s="46"/>
      <c r="X49" s="46"/>
      <c r="Y49" s="46"/>
      <c r="Z49" s="46"/>
      <c r="AA49" s="46"/>
      <c r="AB49" s="47"/>
      <c r="AC49" s="46"/>
    </row>
    <row r="50" spans="1:29" ht="27" hidden="1" customHeight="1">
      <c r="B50" s="9"/>
      <c r="C50" s="15"/>
      <c r="D50" s="13"/>
      <c r="E50" s="14"/>
      <c r="F50" s="18"/>
      <c r="G50" s="18"/>
      <c r="H50" s="43"/>
      <c r="I50" s="53"/>
      <c r="J50" s="40"/>
      <c r="K50" s="235"/>
      <c r="L50" s="242"/>
      <c r="M50" s="242"/>
      <c r="N50" s="242"/>
      <c r="O50" s="239"/>
      <c r="P50" s="169"/>
      <c r="Q50" s="253"/>
      <c r="R50" s="4"/>
      <c r="S50" s="4"/>
      <c r="T50" s="4"/>
      <c r="U50" s="4"/>
      <c r="V50" s="4"/>
      <c r="W50" s="4"/>
      <c r="X50" s="4"/>
      <c r="Y50" s="4"/>
      <c r="Z50" s="4"/>
      <c r="AA50" s="4"/>
      <c r="AB50" s="4"/>
      <c r="AC50" s="4"/>
    </row>
    <row r="51" spans="1:29" ht="27" hidden="1" customHeight="1" thickBot="1">
      <c r="B51" s="9"/>
      <c r="C51" s="15"/>
      <c r="D51" s="13"/>
      <c r="E51" s="14"/>
      <c r="F51" s="18"/>
      <c r="G51" s="18"/>
      <c r="H51" s="43"/>
      <c r="I51" s="54"/>
      <c r="J51" s="26"/>
      <c r="K51" s="240"/>
      <c r="L51" s="243"/>
      <c r="M51" s="243"/>
      <c r="N51" s="243"/>
      <c r="O51" s="241"/>
      <c r="P51" s="168"/>
      <c r="Q51" s="254"/>
      <c r="R51" s="4"/>
      <c r="S51" s="4"/>
      <c r="T51" s="4"/>
      <c r="U51" s="4"/>
      <c r="V51" s="4"/>
      <c r="W51" s="4"/>
      <c r="X51" s="4"/>
      <c r="Y51" s="4"/>
      <c r="Z51" s="4"/>
      <c r="AA51" s="4"/>
      <c r="AB51" s="4"/>
      <c r="AC51" s="4"/>
    </row>
    <row r="52" spans="1:29" s="48" customFormat="1" ht="11.25" hidden="1" customHeight="1" thickBot="1">
      <c r="A52" s="153"/>
      <c r="B52" s="51"/>
      <c r="C52" s="42"/>
      <c r="D52" s="13"/>
      <c r="E52" s="14"/>
      <c r="F52" s="45"/>
      <c r="G52" s="45"/>
      <c r="H52" s="52"/>
      <c r="I52" s="55"/>
      <c r="J52" s="21"/>
      <c r="K52" s="46"/>
      <c r="L52" s="46"/>
      <c r="P52" s="46"/>
      <c r="Q52" s="22"/>
      <c r="R52" s="22"/>
      <c r="S52" s="46"/>
      <c r="T52" s="46"/>
      <c r="U52" s="46"/>
      <c r="V52" s="46"/>
      <c r="W52" s="46"/>
      <c r="X52" s="46"/>
      <c r="Y52" s="47"/>
      <c r="Z52" s="46"/>
    </row>
    <row r="53" spans="1:29" ht="33" hidden="1" customHeight="1">
      <c r="B53" s="9"/>
      <c r="C53" s="15"/>
      <c r="D53" s="13"/>
      <c r="E53" s="14"/>
      <c r="F53" s="18"/>
      <c r="G53" s="18"/>
      <c r="H53" s="43"/>
      <c r="I53" s="53"/>
      <c r="J53" s="40"/>
      <c r="K53" s="235"/>
      <c r="L53" s="239"/>
      <c r="M53" s="169"/>
      <c r="N53" s="225"/>
      <c r="O53" s="226"/>
      <c r="P53" s="35"/>
      <c r="Q53" s="229"/>
      <c r="R53" s="231"/>
      <c r="S53" s="232"/>
      <c r="Y53" s="3"/>
      <c r="AA53" s="4"/>
      <c r="AB53" s="4"/>
      <c r="AC53" s="4"/>
    </row>
    <row r="54" spans="1:29" ht="33" hidden="1" customHeight="1" thickBot="1">
      <c r="B54" s="9"/>
      <c r="C54" s="15"/>
      <c r="D54" s="13"/>
      <c r="E54" s="14"/>
      <c r="F54" s="18"/>
      <c r="G54" s="18"/>
      <c r="H54" s="43"/>
      <c r="I54" s="54"/>
      <c r="J54" s="26"/>
      <c r="K54" s="240"/>
      <c r="L54" s="241"/>
      <c r="M54" s="168"/>
      <c r="N54" s="227"/>
      <c r="O54" s="228"/>
      <c r="P54" s="36"/>
      <c r="Q54" s="230"/>
      <c r="R54" s="233"/>
      <c r="S54" s="234"/>
      <c r="Y54" s="3"/>
      <c r="AA54" s="4"/>
      <c r="AB54" s="4"/>
      <c r="AC54" s="4"/>
    </row>
    <row r="55" spans="1:29" s="48" customFormat="1" ht="11.25" hidden="1" customHeight="1" thickBot="1">
      <c r="A55" s="153"/>
      <c r="B55" s="51"/>
      <c r="C55" s="42"/>
      <c r="D55" s="43"/>
      <c r="E55" s="44"/>
      <c r="F55" s="45"/>
      <c r="G55" s="45"/>
      <c r="H55" s="52"/>
      <c r="I55" s="55"/>
      <c r="J55" s="21"/>
      <c r="K55" s="46"/>
      <c r="L55" s="46"/>
      <c r="M55" s="46"/>
      <c r="N55" s="21"/>
      <c r="O55" s="22"/>
      <c r="P55" s="22"/>
      <c r="Q55" s="22"/>
      <c r="R55" s="22"/>
      <c r="S55" s="22"/>
      <c r="T55" s="22"/>
      <c r="U55" s="22"/>
      <c r="V55" s="46"/>
      <c r="W55" s="46"/>
      <c r="X55" s="46"/>
      <c r="Y55" s="46"/>
      <c r="Z55" s="46"/>
      <c r="AA55" s="46"/>
      <c r="AB55" s="47"/>
      <c r="AC55" s="46"/>
    </row>
    <row r="56" spans="1:29" ht="27" customHeight="1">
      <c r="A56" s="153" t="s">
        <v>184</v>
      </c>
      <c r="B56" s="9"/>
      <c r="C56" s="15"/>
      <c r="D56" s="13"/>
      <c r="E56" s="14"/>
      <c r="F56" s="18"/>
      <c r="G56" s="18"/>
      <c r="H56" s="43"/>
      <c r="I56" s="53"/>
      <c r="J56" s="40"/>
      <c r="K56" s="235" t="s">
        <v>185</v>
      </c>
      <c r="L56" s="242"/>
      <c r="M56" s="242"/>
      <c r="N56" s="242"/>
      <c r="O56" s="239"/>
      <c r="P56" s="169"/>
      <c r="Q56" s="253">
        <v>3</v>
      </c>
      <c r="R56" s="4"/>
      <c r="S56" s="4"/>
      <c r="T56" s="4"/>
      <c r="U56" s="4"/>
      <c r="V56" s="4"/>
      <c r="W56" s="4"/>
      <c r="X56" s="4"/>
      <c r="Y56" s="4"/>
      <c r="Z56" s="4"/>
      <c r="AA56" s="4"/>
      <c r="AB56" s="4"/>
      <c r="AC56" s="4"/>
    </row>
    <row r="57" spans="1:29" ht="27" customHeight="1" thickBot="1">
      <c r="B57" s="9"/>
      <c r="C57" s="15"/>
      <c r="D57" s="13"/>
      <c r="E57" s="14"/>
      <c r="F57" s="18"/>
      <c r="G57" s="18"/>
      <c r="H57" s="43"/>
      <c r="I57" s="54"/>
      <c r="J57" s="26"/>
      <c r="K57" s="240"/>
      <c r="L57" s="243"/>
      <c r="M57" s="243"/>
      <c r="N57" s="243"/>
      <c r="O57" s="241"/>
      <c r="P57" s="168"/>
      <c r="Q57" s="254"/>
      <c r="R57" s="4"/>
      <c r="S57" s="4"/>
      <c r="T57" s="4"/>
      <c r="U57" s="4"/>
      <c r="V57" s="4"/>
      <c r="W57" s="4"/>
      <c r="X57" s="4"/>
      <c r="Y57" s="4"/>
      <c r="Z57" s="4"/>
      <c r="AA57" s="4"/>
      <c r="AB57" s="4"/>
      <c r="AC57" s="4"/>
    </row>
    <row r="58" spans="1:29" s="48" customFormat="1" ht="11.25" customHeight="1" thickBot="1">
      <c r="A58" s="153"/>
      <c r="B58" s="51"/>
      <c r="C58" s="42"/>
      <c r="D58" s="13"/>
      <c r="E58" s="14"/>
      <c r="F58" s="45"/>
      <c r="G58" s="45"/>
      <c r="H58" s="52" t="b">
        <f>Q58</f>
        <v>1</v>
      </c>
      <c r="I58" s="55">
        <f>IF(H58,1,0)</f>
        <v>1</v>
      </c>
      <c r="J58" s="21"/>
      <c r="K58" s="46"/>
      <c r="L58" s="46"/>
      <c r="P58" s="46"/>
      <c r="Q58" s="22" t="b">
        <f>NOT(OR(Q56="",Q56="Введите здесь значение"))</f>
        <v>1</v>
      </c>
      <c r="R58" s="22"/>
      <c r="S58" s="22"/>
      <c r="T58" s="46"/>
      <c r="U58" s="46"/>
      <c r="V58" s="46"/>
      <c r="W58" s="46"/>
      <c r="X58" s="46"/>
      <c r="Y58" s="46"/>
      <c r="Z58" s="47"/>
      <c r="AA58" s="46"/>
    </row>
    <row r="59" spans="1:29" ht="33" customHeight="1">
      <c r="A59" s="153" t="s">
        <v>186</v>
      </c>
      <c r="B59" s="9"/>
      <c r="C59" s="15"/>
      <c r="D59" s="13"/>
      <c r="E59" s="14"/>
      <c r="F59" s="18"/>
      <c r="G59" s="18"/>
      <c r="H59" s="43"/>
      <c r="I59" s="53"/>
      <c r="J59" s="40"/>
      <c r="K59" s="235" t="s">
        <v>187</v>
      </c>
      <c r="L59" s="239"/>
      <c r="M59" s="169"/>
      <c r="N59" s="225">
        <f>IF(NOT(AND(Q58,Q61)),"Этот показатель вычисляется по введенному значению в ячейке справа",IF(Q56=0,0,ROUND(Q59/Q56+0.00045,3)))</f>
        <v>0.33400000000000002</v>
      </c>
      <c r="O59" s="226"/>
      <c r="P59" s="35"/>
      <c r="Q59" s="229">
        <v>1</v>
      </c>
      <c r="R59" s="231" t="s">
        <v>188</v>
      </c>
      <c r="S59" s="232"/>
      <c r="Y59" s="3"/>
      <c r="AA59" s="4"/>
      <c r="AB59" s="4"/>
      <c r="AC59" s="4"/>
    </row>
    <row r="60" spans="1:29" ht="33" customHeight="1" thickBot="1">
      <c r="B60" s="9"/>
      <c r="C60" s="15"/>
      <c r="D60" s="13"/>
      <c r="E60" s="14"/>
      <c r="F60" s="18"/>
      <c r="G60" s="18"/>
      <c r="H60" s="43"/>
      <c r="I60" s="54"/>
      <c r="J60" s="26"/>
      <c r="K60" s="240"/>
      <c r="L60" s="241"/>
      <c r="M60" s="168"/>
      <c r="N60" s="227"/>
      <c r="O60" s="228"/>
      <c r="P60" s="36"/>
      <c r="Q60" s="230"/>
      <c r="R60" s="233"/>
      <c r="S60" s="234"/>
      <c r="Y60" s="3"/>
      <c r="AA60" s="4"/>
      <c r="AB60" s="4"/>
      <c r="AC60" s="4"/>
    </row>
    <row r="61" spans="1:29" s="48" customFormat="1" ht="11.25" customHeight="1" thickBot="1">
      <c r="A61" s="153"/>
      <c r="B61" s="51"/>
      <c r="C61" s="42"/>
      <c r="D61" s="43"/>
      <c r="E61" s="44"/>
      <c r="F61" s="45"/>
      <c r="G61" s="45"/>
      <c r="H61" s="52" t="b">
        <f>N61</f>
        <v>1</v>
      </c>
      <c r="I61" s="55">
        <f>IF(H61,1,0)</f>
        <v>1</v>
      </c>
      <c r="J61" s="21"/>
      <c r="K61" s="46"/>
      <c r="L61" s="46"/>
      <c r="M61" s="46"/>
      <c r="N61" s="21" t="b">
        <f>Q61</f>
        <v>1</v>
      </c>
      <c r="O61" s="22"/>
      <c r="P61" s="22"/>
      <c r="Q61" s="22" t="b">
        <f>NOT(OR(Q59="",Q59="Введите здесь значение"))</f>
        <v>1</v>
      </c>
      <c r="R61" s="22"/>
      <c r="S61" s="22"/>
      <c r="T61" s="22"/>
      <c r="U61" s="22"/>
      <c r="V61" s="46"/>
      <c r="W61" s="46"/>
      <c r="X61" s="46"/>
      <c r="Y61" s="46"/>
      <c r="Z61" s="46"/>
      <c r="AA61" s="46"/>
      <c r="AB61" s="47"/>
      <c r="AC61" s="46"/>
    </row>
    <row r="62" spans="1:29" ht="27" customHeight="1">
      <c r="A62" s="153" t="s">
        <v>189</v>
      </c>
      <c r="B62" s="9"/>
      <c r="C62" s="15"/>
      <c r="D62" s="13"/>
      <c r="E62" s="14"/>
      <c r="F62" s="18"/>
      <c r="G62" s="18"/>
      <c r="H62" s="43"/>
      <c r="I62" s="53"/>
      <c r="J62" s="40"/>
      <c r="K62" s="235" t="s">
        <v>190</v>
      </c>
      <c r="L62" s="242"/>
      <c r="M62" s="242"/>
      <c r="N62" s="242"/>
      <c r="O62" s="239"/>
      <c r="P62" s="169"/>
      <c r="Q62" s="253">
        <v>3</v>
      </c>
      <c r="R62" s="4"/>
      <c r="S62" s="4"/>
      <c r="T62" s="4"/>
      <c r="U62" s="4"/>
      <c r="V62" s="4"/>
      <c r="W62" s="4"/>
      <c r="X62" s="4"/>
      <c r="Y62" s="4"/>
      <c r="Z62" s="4"/>
      <c r="AA62" s="4"/>
      <c r="AB62" s="4"/>
      <c r="AC62" s="4"/>
    </row>
    <row r="63" spans="1:29" ht="27" customHeight="1" thickBot="1">
      <c r="B63" s="9"/>
      <c r="C63" s="15"/>
      <c r="D63" s="13"/>
      <c r="E63" s="14"/>
      <c r="F63" s="18"/>
      <c r="G63" s="18"/>
      <c r="H63" s="43"/>
      <c r="I63" s="54"/>
      <c r="J63" s="26"/>
      <c r="K63" s="240"/>
      <c r="L63" s="243"/>
      <c r="M63" s="243"/>
      <c r="N63" s="243"/>
      <c r="O63" s="241"/>
      <c r="P63" s="168"/>
      <c r="Q63" s="254"/>
      <c r="R63" s="4"/>
      <c r="S63" s="4"/>
      <c r="T63" s="4"/>
      <c r="U63" s="4"/>
      <c r="V63" s="4"/>
      <c r="W63" s="4"/>
      <c r="X63" s="4"/>
      <c r="Y63" s="4"/>
      <c r="Z63" s="4"/>
      <c r="AA63" s="4"/>
      <c r="AB63" s="4"/>
      <c r="AC63" s="4"/>
    </row>
    <row r="64" spans="1:29" s="48" customFormat="1" ht="11.25" customHeight="1" thickBot="1">
      <c r="A64" s="153"/>
      <c r="B64" s="51"/>
      <c r="C64" s="42"/>
      <c r="D64" s="13"/>
      <c r="E64" s="14"/>
      <c r="F64" s="45"/>
      <c r="G64" s="45"/>
      <c r="H64" s="52" t="b">
        <f>Q64</f>
        <v>1</v>
      </c>
      <c r="I64" s="55">
        <f>IF(H64,1,0)</f>
        <v>1</v>
      </c>
      <c r="J64" s="21"/>
      <c r="K64" s="46"/>
      <c r="L64" s="46"/>
      <c r="P64" s="46"/>
      <c r="Q64" s="22" t="b">
        <f>NOT(OR(Q62="",Q62="Введите здесь значение"))</f>
        <v>1</v>
      </c>
      <c r="R64" s="22"/>
      <c r="S64" s="46"/>
      <c r="T64" s="46"/>
      <c r="U64" s="46"/>
      <c r="V64" s="46"/>
      <c r="W64" s="46"/>
      <c r="X64" s="46"/>
      <c r="Y64" s="47"/>
      <c r="Z64" s="46"/>
    </row>
    <row r="65" spans="1:29" ht="33" customHeight="1">
      <c r="A65" s="153" t="s">
        <v>191</v>
      </c>
      <c r="B65" s="9"/>
      <c r="C65" s="15"/>
      <c r="D65" s="13"/>
      <c r="E65" s="14"/>
      <c r="F65" s="18"/>
      <c r="G65" s="18"/>
      <c r="H65" s="43"/>
      <c r="I65" s="53"/>
      <c r="J65" s="40"/>
      <c r="K65" s="235" t="s">
        <v>192</v>
      </c>
      <c r="L65" s="239"/>
      <c r="M65" s="169"/>
      <c r="N65" s="225">
        <f>IF(NOT(AND(Q64,Q67)),"Этот показатель вычисляется по введенному значению в ячейке справа",IF(Q62=0,0,ROUND(Q65/Q62+0.00045,3)))</f>
        <v>1</v>
      </c>
      <c r="O65" s="226"/>
      <c r="P65" s="35"/>
      <c r="Q65" s="229">
        <v>3</v>
      </c>
      <c r="R65" s="231" t="s">
        <v>193</v>
      </c>
      <c r="S65" s="232"/>
      <c r="Y65" s="3"/>
      <c r="AA65" s="4"/>
      <c r="AB65" s="4"/>
      <c r="AC65" s="4"/>
    </row>
    <row r="66" spans="1:29" ht="33" customHeight="1" thickBot="1">
      <c r="B66" s="9"/>
      <c r="C66" s="15"/>
      <c r="D66" s="13"/>
      <c r="E66" s="14"/>
      <c r="F66" s="18"/>
      <c r="G66" s="18"/>
      <c r="H66" s="43"/>
      <c r="I66" s="54"/>
      <c r="J66" s="26"/>
      <c r="K66" s="240"/>
      <c r="L66" s="241"/>
      <c r="M66" s="168"/>
      <c r="N66" s="227"/>
      <c r="O66" s="228"/>
      <c r="P66" s="36"/>
      <c r="Q66" s="230"/>
      <c r="R66" s="233"/>
      <c r="S66" s="234"/>
      <c r="Y66" s="3"/>
      <c r="AA66" s="4"/>
      <c r="AB66" s="4"/>
      <c r="AC66" s="4"/>
    </row>
    <row r="67" spans="1:29" s="48" customFormat="1" ht="11.25" customHeight="1" thickBot="1">
      <c r="A67" s="153"/>
      <c r="B67" s="51"/>
      <c r="C67" s="42"/>
      <c r="D67" s="43"/>
      <c r="E67" s="44"/>
      <c r="F67" s="45"/>
      <c r="G67" s="45"/>
      <c r="H67" s="52" t="b">
        <f>N67</f>
        <v>1</v>
      </c>
      <c r="I67" s="55">
        <f>IF(H67,1,0)</f>
        <v>1</v>
      </c>
      <c r="J67" s="21"/>
      <c r="K67" s="46"/>
      <c r="L67" s="46"/>
      <c r="M67" s="46"/>
      <c r="N67" s="21" t="b">
        <f>Q67</f>
        <v>1</v>
      </c>
      <c r="O67" s="22"/>
      <c r="P67" s="22"/>
      <c r="Q67" s="22" t="b">
        <f>NOT(OR(Q65="",Q65="Введите здесь значение"))</f>
        <v>1</v>
      </c>
      <c r="R67" s="22"/>
      <c r="S67" s="22"/>
      <c r="T67" s="22"/>
      <c r="U67" s="22"/>
      <c r="V67" s="46"/>
      <c r="W67" s="46"/>
      <c r="X67" s="46"/>
      <c r="Y67" s="46"/>
      <c r="Z67" s="46"/>
      <c r="AA67" s="46"/>
      <c r="AB67" s="47"/>
      <c r="AC67" s="46"/>
    </row>
    <row r="68" spans="1:29" ht="27" hidden="1" customHeight="1">
      <c r="B68" s="9"/>
      <c r="C68" s="15"/>
      <c r="D68" s="13"/>
      <c r="E68" s="14"/>
      <c r="F68" s="18"/>
      <c r="G68" s="18"/>
      <c r="H68" s="43"/>
      <c r="I68" s="53"/>
      <c r="J68" s="40"/>
      <c r="K68" s="235"/>
      <c r="L68" s="242"/>
      <c r="M68" s="242"/>
      <c r="N68" s="242"/>
      <c r="O68" s="239"/>
      <c r="P68" s="169"/>
      <c r="Q68" s="253"/>
      <c r="R68" s="4"/>
      <c r="S68" s="4"/>
      <c r="T68" s="4"/>
      <c r="U68" s="4"/>
      <c r="V68" s="4"/>
      <c r="W68" s="4"/>
      <c r="X68" s="4"/>
      <c r="Y68" s="4"/>
      <c r="Z68" s="4"/>
      <c r="AA68" s="4"/>
      <c r="AB68" s="4"/>
      <c r="AC68" s="4"/>
    </row>
    <row r="69" spans="1:29" ht="27" hidden="1" customHeight="1" thickBot="1">
      <c r="B69" s="9"/>
      <c r="C69" s="15"/>
      <c r="D69" s="13"/>
      <c r="E69" s="14"/>
      <c r="F69" s="18"/>
      <c r="G69" s="18"/>
      <c r="H69" s="43"/>
      <c r="I69" s="54"/>
      <c r="J69" s="26"/>
      <c r="K69" s="240"/>
      <c r="L69" s="243"/>
      <c r="M69" s="243"/>
      <c r="N69" s="243"/>
      <c r="O69" s="241"/>
      <c r="P69" s="168"/>
      <c r="Q69" s="254"/>
      <c r="R69" s="4"/>
      <c r="S69" s="4"/>
      <c r="T69" s="4"/>
      <c r="U69" s="4"/>
      <c r="V69" s="4"/>
      <c r="W69" s="4"/>
      <c r="X69" s="4"/>
      <c r="Y69" s="4"/>
      <c r="Z69" s="4"/>
      <c r="AA69" s="4"/>
      <c r="AB69" s="4"/>
      <c r="AC69" s="4"/>
    </row>
    <row r="70" spans="1:29" s="48" customFormat="1" ht="11.25" hidden="1" customHeight="1" thickBot="1">
      <c r="A70" s="153"/>
      <c r="B70" s="51"/>
      <c r="C70" s="42"/>
      <c r="D70" s="13"/>
      <c r="E70" s="14"/>
      <c r="F70" s="45"/>
      <c r="G70" s="45"/>
      <c r="H70" s="52"/>
      <c r="I70" s="55"/>
      <c r="J70" s="21"/>
      <c r="K70" s="46"/>
      <c r="L70" s="46"/>
      <c r="P70" s="46"/>
      <c r="Q70" s="22"/>
      <c r="R70" s="46"/>
      <c r="S70" s="46"/>
      <c r="T70" s="46"/>
      <c r="U70" s="46"/>
      <c r="V70" s="46"/>
      <c r="W70" s="46"/>
      <c r="X70" s="47"/>
      <c r="Y70" s="46"/>
    </row>
    <row r="71" spans="1:29" ht="33" hidden="1" customHeight="1">
      <c r="B71" s="9"/>
      <c r="C71" s="15"/>
      <c r="D71" s="13"/>
      <c r="E71" s="14"/>
      <c r="F71" s="18"/>
      <c r="G71" s="18"/>
      <c r="H71" s="43"/>
      <c r="I71" s="53"/>
      <c r="J71" s="40"/>
      <c r="K71" s="235"/>
      <c r="L71" s="239"/>
      <c r="M71" s="169"/>
      <c r="N71" s="225"/>
      <c r="O71" s="226"/>
      <c r="P71" s="35"/>
      <c r="Q71" s="229"/>
      <c r="R71" s="231"/>
      <c r="S71" s="232"/>
      <c r="Y71" s="3"/>
      <c r="AA71" s="4"/>
      <c r="AB71" s="4"/>
      <c r="AC71" s="4"/>
    </row>
    <row r="72" spans="1:29" ht="33" hidden="1" customHeight="1" thickBot="1">
      <c r="B72" s="9"/>
      <c r="C72" s="15"/>
      <c r="D72" s="13"/>
      <c r="E72" s="14"/>
      <c r="F72" s="18"/>
      <c r="G72" s="18"/>
      <c r="H72" s="43"/>
      <c r="I72" s="54"/>
      <c r="J72" s="26"/>
      <c r="K72" s="240"/>
      <c r="L72" s="241"/>
      <c r="M72" s="168"/>
      <c r="N72" s="227"/>
      <c r="O72" s="228"/>
      <c r="P72" s="36"/>
      <c r="Q72" s="230"/>
      <c r="R72" s="233"/>
      <c r="S72" s="234"/>
      <c r="Y72" s="3"/>
      <c r="AA72" s="4"/>
      <c r="AB72" s="4"/>
      <c r="AC72" s="4"/>
    </row>
    <row r="73" spans="1:29" s="48" customFormat="1" ht="11.25" hidden="1" customHeight="1" thickBot="1">
      <c r="A73" s="153"/>
      <c r="B73" s="51"/>
      <c r="C73" s="42"/>
      <c r="D73" s="43"/>
      <c r="E73" s="44"/>
      <c r="F73" s="45"/>
      <c r="G73" s="45"/>
      <c r="H73" s="52"/>
      <c r="I73" s="55"/>
      <c r="J73" s="21"/>
      <c r="K73" s="46"/>
      <c r="L73" s="46"/>
      <c r="M73" s="46"/>
      <c r="N73" s="21"/>
      <c r="O73" s="22"/>
      <c r="P73" s="22"/>
      <c r="Q73" s="22"/>
      <c r="R73" s="22"/>
      <c r="S73" s="22"/>
      <c r="T73" s="22"/>
      <c r="U73" s="22"/>
      <c r="V73" s="46"/>
      <c r="W73" s="46"/>
      <c r="X73" s="46"/>
      <c r="Y73" s="46"/>
      <c r="Z73" s="46"/>
      <c r="AA73" s="46"/>
      <c r="AB73" s="47"/>
      <c r="AC73" s="46"/>
    </row>
    <row r="74" spans="1:29" ht="39" customHeight="1">
      <c r="A74" s="153" t="s">
        <v>194</v>
      </c>
      <c r="B74" s="9"/>
      <c r="C74" s="15"/>
      <c r="D74" s="13"/>
      <c r="E74" s="14"/>
      <c r="F74" s="18"/>
      <c r="G74" s="18"/>
      <c r="H74" s="43"/>
      <c r="I74" s="53"/>
      <c r="J74" s="40"/>
      <c r="K74" s="235" t="s">
        <v>195</v>
      </c>
      <c r="L74" s="239"/>
      <c r="M74" s="169"/>
      <c r="N74" s="225">
        <f>IF(NOT(AND(Справочник!H$14,Q76)),"Этот показатель вычисляется по введенному значению в ячейке справа",IF(Справочник!G$14=0,0,ROUND(Q74/Справочник!G$14+0.00045,3)))</f>
        <v>0</v>
      </c>
      <c r="O74" s="226"/>
      <c r="P74" s="35"/>
      <c r="Q74" s="229">
        <v>0</v>
      </c>
      <c r="R74" s="231" t="s">
        <v>196</v>
      </c>
      <c r="S74" s="232"/>
      <c r="Y74" s="3"/>
      <c r="AA74" s="4"/>
      <c r="AB74" s="4"/>
      <c r="AC74" s="4"/>
    </row>
    <row r="75" spans="1:29" ht="39" customHeight="1" thickBot="1">
      <c r="B75" s="9"/>
      <c r="C75" s="15"/>
      <c r="D75" s="13"/>
      <c r="E75" s="14"/>
      <c r="F75" s="18"/>
      <c r="G75" s="18"/>
      <c r="H75" s="43"/>
      <c r="I75" s="54"/>
      <c r="J75" s="26"/>
      <c r="K75" s="240"/>
      <c r="L75" s="241"/>
      <c r="M75" s="168"/>
      <c r="N75" s="227"/>
      <c r="O75" s="228"/>
      <c r="P75" s="36"/>
      <c r="Q75" s="230"/>
      <c r="R75" s="233"/>
      <c r="S75" s="234"/>
      <c r="Y75" s="3"/>
      <c r="AA75" s="4"/>
      <c r="AB75" s="4"/>
      <c r="AC75" s="4"/>
    </row>
    <row r="76" spans="1:29" s="48" customFormat="1" ht="11.25" customHeight="1" thickBot="1">
      <c r="A76" s="153"/>
      <c r="B76" s="51"/>
      <c r="C76" s="42"/>
      <c r="D76" s="43"/>
      <c r="E76" s="44"/>
      <c r="F76" s="45"/>
      <c r="G76" s="45"/>
      <c r="H76" s="52" t="b">
        <f>N76</f>
        <v>1</v>
      </c>
      <c r="I76" s="55">
        <f>IF(H76,1,0)</f>
        <v>1</v>
      </c>
      <c r="J76" s="21"/>
      <c r="K76" s="46"/>
      <c r="L76" s="46"/>
      <c r="M76" s="46"/>
      <c r="N76" s="21" t="b">
        <f>Q76</f>
        <v>1</v>
      </c>
      <c r="O76" s="22"/>
      <c r="P76" s="22"/>
      <c r="Q76" s="22" t="b">
        <f>NOT(OR(Q74="",Q74="Введите здесь значение"))</f>
        <v>1</v>
      </c>
      <c r="R76" s="22"/>
      <c r="S76" s="22"/>
      <c r="T76" s="22"/>
      <c r="U76" s="22"/>
      <c r="V76" s="46"/>
      <c r="W76" s="46"/>
      <c r="X76" s="46"/>
      <c r="Y76" s="46"/>
      <c r="Z76" s="46"/>
      <c r="AA76" s="46"/>
      <c r="AB76" s="47"/>
      <c r="AC76" s="46"/>
    </row>
    <row r="77" spans="1:29" ht="39" customHeight="1">
      <c r="A77" s="153" t="s">
        <v>197</v>
      </c>
      <c r="B77" s="9"/>
      <c r="C77" s="15"/>
      <c r="D77" s="13"/>
      <c r="E77" s="14"/>
      <c r="F77" s="18"/>
      <c r="G77" s="18"/>
      <c r="H77" s="43"/>
      <c r="I77" s="53"/>
      <c r="J77" s="40"/>
      <c r="K77" s="235" t="s">
        <v>198</v>
      </c>
      <c r="L77" s="239"/>
      <c r="M77" s="169"/>
      <c r="N77" s="225">
        <f>IF(NOT(AND(Справочник!H$14,Q79)),"Этот показатель вычисляется по введенному значению в ячейке справа",IF(Справочник!G$14=0,0,ROUND(Q77/Справочник!G$14+0.00045,3)))</f>
        <v>0</v>
      </c>
      <c r="O77" s="226"/>
      <c r="P77" s="35"/>
      <c r="Q77" s="229">
        <v>0</v>
      </c>
      <c r="R77" s="231" t="s">
        <v>199</v>
      </c>
      <c r="S77" s="232"/>
      <c r="Y77" s="3"/>
      <c r="AA77" s="4"/>
      <c r="AB77" s="4"/>
      <c r="AC77" s="4"/>
    </row>
    <row r="78" spans="1:29" ht="39" customHeight="1" thickBot="1">
      <c r="B78" s="9"/>
      <c r="C78" s="15"/>
      <c r="D78" s="13"/>
      <c r="E78" s="14"/>
      <c r="F78" s="18"/>
      <c r="G78" s="18"/>
      <c r="H78" s="43"/>
      <c r="I78" s="54"/>
      <c r="J78" s="26"/>
      <c r="K78" s="240"/>
      <c r="L78" s="241"/>
      <c r="M78" s="168"/>
      <c r="N78" s="227"/>
      <c r="O78" s="228"/>
      <c r="P78" s="36"/>
      <c r="Q78" s="230"/>
      <c r="R78" s="233"/>
      <c r="S78" s="234"/>
      <c r="Y78" s="3"/>
      <c r="AA78" s="4"/>
      <c r="AB78" s="4"/>
      <c r="AC78" s="4"/>
    </row>
    <row r="79" spans="1:29" s="48" customFormat="1" ht="11.25" customHeight="1" thickBot="1">
      <c r="A79" s="153"/>
      <c r="B79" s="51"/>
      <c r="C79" s="42"/>
      <c r="D79" s="43"/>
      <c r="E79" s="44"/>
      <c r="F79" s="45"/>
      <c r="G79" s="45"/>
      <c r="H79" s="52" t="b">
        <f>N79</f>
        <v>1</v>
      </c>
      <c r="I79" s="55">
        <f>IF(H79,1,0)</f>
        <v>1</v>
      </c>
      <c r="J79" s="21"/>
      <c r="K79" s="46"/>
      <c r="L79" s="46"/>
      <c r="M79" s="46"/>
      <c r="N79" s="21" t="b">
        <f>Q79</f>
        <v>1</v>
      </c>
      <c r="O79" s="22"/>
      <c r="P79" s="22"/>
      <c r="Q79" s="22" t="b">
        <f>NOT(OR(Q77="",Q77="Введите здесь значение"))</f>
        <v>1</v>
      </c>
      <c r="R79" s="22"/>
      <c r="S79" s="22"/>
      <c r="T79" s="22"/>
      <c r="U79" s="22"/>
      <c r="V79" s="46"/>
      <c r="W79" s="46"/>
      <c r="X79" s="46"/>
      <c r="Y79" s="46"/>
      <c r="Z79" s="46"/>
      <c r="AA79" s="46"/>
      <c r="AB79" s="47"/>
      <c r="AC79" s="46"/>
    </row>
    <row r="80" spans="1:29" ht="39" customHeight="1">
      <c r="A80" s="153" t="s">
        <v>200</v>
      </c>
      <c r="B80" s="9"/>
      <c r="C80" s="15"/>
      <c r="D80" s="13"/>
      <c r="E80" s="14"/>
      <c r="F80" s="18"/>
      <c r="G80" s="18"/>
      <c r="H80" s="43"/>
      <c r="I80" s="53"/>
      <c r="J80" s="40"/>
      <c r="K80" s="235" t="s">
        <v>201</v>
      </c>
      <c r="L80" s="239"/>
      <c r="M80" s="169"/>
      <c r="N80" s="225">
        <f>IF(NOT(AND(Справочник!H$14,Q82)),"Этот показатель вычисляется по введенному значению в ячейке справа",IF(Справочник!G$14=0,0,ROUND(Q80/Справочник!G$14+0.00045,3)))</f>
        <v>0</v>
      </c>
      <c r="O80" s="226"/>
      <c r="P80" s="35"/>
      <c r="Q80" s="229">
        <v>0</v>
      </c>
      <c r="R80" s="231" t="s">
        <v>202</v>
      </c>
      <c r="S80" s="232"/>
      <c r="Y80" s="3"/>
      <c r="AA80" s="4"/>
      <c r="AB80" s="4"/>
      <c r="AC80" s="4"/>
    </row>
    <row r="81" spans="1:29" ht="39" customHeight="1" thickBot="1">
      <c r="B81" s="9"/>
      <c r="C81" s="15"/>
      <c r="D81" s="13"/>
      <c r="E81" s="14"/>
      <c r="F81" s="18"/>
      <c r="G81" s="18"/>
      <c r="H81" s="45"/>
      <c r="I81" s="23"/>
      <c r="J81" s="26"/>
      <c r="K81" s="240"/>
      <c r="L81" s="241"/>
      <c r="M81" s="168"/>
      <c r="N81" s="227"/>
      <c r="O81" s="228"/>
      <c r="P81" s="36"/>
      <c r="Q81" s="230"/>
      <c r="R81" s="233"/>
      <c r="S81" s="234"/>
      <c r="Y81" s="3"/>
      <c r="AA81" s="4"/>
      <c r="AB81" s="4"/>
      <c r="AC81" s="4"/>
    </row>
    <row r="82" spans="1:29" s="48" customFormat="1" ht="11.25" customHeight="1">
      <c r="A82" s="153"/>
      <c r="B82" s="51"/>
      <c r="C82" s="42"/>
      <c r="D82" s="43"/>
      <c r="E82" s="44"/>
      <c r="F82" s="45"/>
      <c r="G82" s="45"/>
      <c r="H82" s="63" t="b">
        <f>N82</f>
        <v>1</v>
      </c>
      <c r="I82" s="57">
        <f>IF(H82,1,0)</f>
        <v>1</v>
      </c>
      <c r="J82" s="21"/>
      <c r="K82" s="46"/>
      <c r="L82" s="46"/>
      <c r="M82" s="46"/>
      <c r="N82" s="21" t="b">
        <f>Q82</f>
        <v>1</v>
      </c>
      <c r="O82" s="22"/>
      <c r="P82" s="22"/>
      <c r="Q82" s="22" t="b">
        <f>NOT(OR(Q80="",Q80="Введите здесь значение"))</f>
        <v>1</v>
      </c>
      <c r="R82" s="22"/>
      <c r="S82" s="22"/>
      <c r="T82" s="22"/>
      <c r="U82" s="22"/>
      <c r="V82" s="46"/>
      <c r="W82" s="46"/>
      <c r="X82" s="46"/>
      <c r="Y82" s="46"/>
      <c r="Z82" s="46"/>
      <c r="AA82" s="46"/>
      <c r="AB82" s="47"/>
      <c r="AC82" s="46"/>
    </row>
    <row r="83" spans="1:29" ht="17.25" customHeight="1">
      <c r="A83" s="153" t="s">
        <v>203</v>
      </c>
      <c r="B83" s="9"/>
      <c r="C83" s="15"/>
      <c r="D83" s="13"/>
      <c r="E83" s="58"/>
      <c r="F83" s="40"/>
      <c r="G83" s="38"/>
      <c r="H83" s="235" t="s">
        <v>204</v>
      </c>
      <c r="I83" s="242"/>
      <c r="J83" s="242"/>
      <c r="K83" s="242"/>
      <c r="L83" s="242"/>
      <c r="M83" s="242"/>
      <c r="N83" s="242"/>
      <c r="O83" s="242"/>
      <c r="P83" s="242"/>
      <c r="Q83" s="242"/>
      <c r="R83" s="239"/>
      <c r="S83" s="4"/>
      <c r="T83" s="4"/>
      <c r="U83" s="4"/>
      <c r="V83" s="4"/>
      <c r="W83" s="4"/>
      <c r="X83" s="4"/>
      <c r="Y83" s="4"/>
      <c r="Z83" s="4"/>
      <c r="AA83" s="4"/>
      <c r="AB83" s="4"/>
      <c r="AC83" s="4"/>
    </row>
    <row r="84" spans="1:29" ht="17.25" customHeight="1">
      <c r="B84" s="9"/>
      <c r="C84" s="15"/>
      <c r="D84" s="13"/>
      <c r="E84" s="16"/>
      <c r="F84" s="26"/>
      <c r="G84" s="39"/>
      <c r="H84" s="240"/>
      <c r="I84" s="243"/>
      <c r="J84" s="243"/>
      <c r="K84" s="243"/>
      <c r="L84" s="243"/>
      <c r="M84" s="243"/>
      <c r="N84" s="243"/>
      <c r="O84" s="243"/>
      <c r="P84" s="243"/>
      <c r="Q84" s="243"/>
      <c r="R84" s="241"/>
      <c r="S84" s="4"/>
      <c r="T84" s="4"/>
      <c r="U84" s="4"/>
      <c r="V84" s="4"/>
      <c r="W84" s="4"/>
      <c r="X84" s="4"/>
      <c r="Y84" s="4"/>
      <c r="Z84" s="4"/>
      <c r="AA84" s="4"/>
      <c r="AB84" s="4"/>
      <c r="AC84" s="4"/>
    </row>
    <row r="85" spans="1:29" s="48" customFormat="1" ht="11.25" customHeight="1" thickBot="1">
      <c r="A85" s="153"/>
      <c r="B85" s="51"/>
      <c r="C85" s="42"/>
      <c r="D85" s="43"/>
      <c r="E85" s="20"/>
      <c r="F85" s="45"/>
      <c r="G85" s="37"/>
      <c r="H85" s="64"/>
      <c r="I85" s="77"/>
      <c r="J85" s="46"/>
      <c r="K85" s="46"/>
      <c r="L85" s="46"/>
      <c r="M85" s="46"/>
      <c r="N85" s="47"/>
      <c r="O85" s="46"/>
    </row>
    <row r="86" spans="1:29" ht="33" customHeight="1">
      <c r="A86" s="153" t="s">
        <v>205</v>
      </c>
      <c r="B86" s="9"/>
      <c r="C86" s="15"/>
      <c r="D86" s="13"/>
      <c r="E86" s="14"/>
      <c r="F86" s="18"/>
      <c r="G86" s="18"/>
      <c r="H86" s="43"/>
      <c r="I86" s="53"/>
      <c r="J86" s="40"/>
      <c r="K86" s="235" t="s">
        <v>206</v>
      </c>
      <c r="L86" s="239"/>
      <c r="M86" s="169"/>
      <c r="N86" s="225">
        <f>IF(NOT(AND(Справочник!H$83,Q88)),"Этот показатель вычисляется по введенному значению в ячейке справа",IF(Справочник!G$83=0,0,ROUND(Q86/Справочник!G$83+0.00045,3)))</f>
        <v>0.4</v>
      </c>
      <c r="O86" s="226"/>
      <c r="P86" s="35"/>
      <c r="Q86" s="229">
        <v>80</v>
      </c>
      <c r="R86" s="231" t="s">
        <v>207</v>
      </c>
      <c r="S86" s="232"/>
      <c r="Y86" s="3"/>
      <c r="AA86" s="4"/>
      <c r="AB86" s="4"/>
      <c r="AC86" s="4"/>
    </row>
    <row r="87" spans="1:29" ht="33" customHeight="1" thickBot="1">
      <c r="B87" s="9"/>
      <c r="C87" s="15"/>
      <c r="D87" s="13"/>
      <c r="E87" s="14"/>
      <c r="F87" s="18"/>
      <c r="G87" s="18"/>
      <c r="H87" s="43"/>
      <c r="I87" s="54"/>
      <c r="J87" s="26"/>
      <c r="K87" s="240"/>
      <c r="L87" s="241"/>
      <c r="M87" s="168"/>
      <c r="N87" s="227"/>
      <c r="O87" s="228"/>
      <c r="P87" s="36"/>
      <c r="Q87" s="230"/>
      <c r="R87" s="233"/>
      <c r="S87" s="234"/>
      <c r="Y87" s="3"/>
      <c r="AA87" s="4"/>
      <c r="AB87" s="4"/>
      <c r="AC87" s="4"/>
    </row>
    <row r="88" spans="1:29" s="48" customFormat="1" ht="11.25" customHeight="1" thickBot="1">
      <c r="A88" s="153"/>
      <c r="B88" s="51"/>
      <c r="C88" s="42"/>
      <c r="D88" s="43"/>
      <c r="E88" s="44"/>
      <c r="F88" s="45"/>
      <c r="G88" s="45"/>
      <c r="H88" s="52" t="b">
        <f>N88</f>
        <v>1</v>
      </c>
      <c r="I88" s="55">
        <f>IF(H88,1,0)</f>
        <v>1</v>
      </c>
      <c r="J88" s="21"/>
      <c r="K88" s="46"/>
      <c r="L88" s="46"/>
      <c r="M88" s="46"/>
      <c r="N88" s="21" t="b">
        <f>Q88</f>
        <v>1</v>
      </c>
      <c r="O88" s="22"/>
      <c r="P88" s="22"/>
      <c r="Q88" s="22" t="b">
        <f>NOT(OR(Q86="",Q86="Введите здесь значение"))</f>
        <v>1</v>
      </c>
      <c r="R88" s="22"/>
      <c r="S88" s="22"/>
      <c r="T88" s="22"/>
      <c r="U88" s="22"/>
      <c r="V88" s="46"/>
      <c r="W88" s="46"/>
      <c r="X88" s="46"/>
      <c r="Y88" s="46"/>
      <c r="Z88" s="46"/>
      <c r="AA88" s="46"/>
      <c r="AB88" s="47"/>
      <c r="AC88" s="46"/>
    </row>
    <row r="89" spans="1:29" ht="33" customHeight="1">
      <c r="A89" s="153" t="s">
        <v>208</v>
      </c>
      <c r="B89" s="9"/>
      <c r="C89" s="15"/>
      <c r="D89" s="13"/>
      <c r="E89" s="14"/>
      <c r="F89" s="18"/>
      <c r="G89" s="18"/>
      <c r="H89" s="43"/>
      <c r="I89" s="53"/>
      <c r="J89" s="40"/>
      <c r="K89" s="235" t="s">
        <v>209</v>
      </c>
      <c r="L89" s="239"/>
      <c r="M89" s="169"/>
      <c r="N89" s="225">
        <f>IF(NOT(AND(Справочник!H$83,Q91)),"Этот показатель вычисляется по введенному значению в ячейке справа",IF(Справочник!G$83=0,0,ROUND(Q89/Справочник!G$83+0.00045,3)))</f>
        <v>0</v>
      </c>
      <c r="O89" s="226"/>
      <c r="P89" s="35"/>
      <c r="Q89" s="229">
        <v>0</v>
      </c>
      <c r="R89" s="231" t="s">
        <v>210</v>
      </c>
      <c r="S89" s="232"/>
      <c r="Y89" s="3"/>
      <c r="AA89" s="4"/>
      <c r="AB89" s="4"/>
      <c r="AC89" s="4"/>
    </row>
    <row r="90" spans="1:29" ht="33" customHeight="1" thickBot="1">
      <c r="B90" s="9"/>
      <c r="C90" s="15"/>
      <c r="D90" s="13"/>
      <c r="E90" s="14"/>
      <c r="F90" s="18"/>
      <c r="G90" s="18"/>
      <c r="H90" s="43"/>
      <c r="I90" s="54"/>
      <c r="J90" s="26"/>
      <c r="K90" s="240"/>
      <c r="L90" s="241"/>
      <c r="M90" s="168"/>
      <c r="N90" s="227"/>
      <c r="O90" s="228"/>
      <c r="P90" s="36"/>
      <c r="Q90" s="230"/>
      <c r="R90" s="233"/>
      <c r="S90" s="234"/>
      <c r="Y90" s="3"/>
      <c r="AA90" s="4"/>
      <c r="AB90" s="4"/>
      <c r="AC90" s="4"/>
    </row>
    <row r="91" spans="1:29" s="48" customFormat="1" ht="11.25" customHeight="1" thickBot="1">
      <c r="A91" s="153"/>
      <c r="B91" s="51"/>
      <c r="C91" s="42"/>
      <c r="D91" s="43"/>
      <c r="E91" s="44"/>
      <c r="F91" s="45"/>
      <c r="G91" s="45"/>
      <c r="H91" s="52" t="b">
        <f>N91</f>
        <v>1</v>
      </c>
      <c r="I91" s="55">
        <f>IF(H91,1,0)</f>
        <v>1</v>
      </c>
      <c r="J91" s="21"/>
      <c r="K91" s="46"/>
      <c r="L91" s="46"/>
      <c r="M91" s="46"/>
      <c r="N91" s="21" t="b">
        <f>Q91</f>
        <v>1</v>
      </c>
      <c r="O91" s="22"/>
      <c r="P91" s="22"/>
      <c r="Q91" s="22" t="b">
        <f>NOT(OR(Q89="",Q89="Введите здесь значение"))</f>
        <v>1</v>
      </c>
      <c r="R91" s="22"/>
      <c r="S91" s="22"/>
      <c r="T91" s="22"/>
      <c r="U91" s="22"/>
      <c r="V91" s="46"/>
      <c r="W91" s="46"/>
      <c r="X91" s="46"/>
      <c r="Y91" s="46"/>
      <c r="Z91" s="46"/>
      <c r="AA91" s="46"/>
      <c r="AB91" s="47"/>
      <c r="AC91" s="46"/>
    </row>
    <row r="92" spans="1:29" ht="39" customHeight="1">
      <c r="A92" s="153" t="s">
        <v>211</v>
      </c>
      <c r="B92" s="9"/>
      <c r="C92" s="15"/>
      <c r="D92" s="13"/>
      <c r="E92" s="14"/>
      <c r="F92" s="18"/>
      <c r="G92" s="18"/>
      <c r="H92" s="43"/>
      <c r="I92" s="53"/>
      <c r="J92" s="40"/>
      <c r="K92" s="235" t="s">
        <v>212</v>
      </c>
      <c r="L92" s="239"/>
      <c r="M92" s="169"/>
      <c r="N92" s="225">
        <f>IF(NOT(AND(Справочник!H$83,Q94)),"Этот показатель вычисляется по введенному значению в ячейке справа",IF(Справочник!G$83=0,0,ROUND(Q92/Справочник!G$83+0.00045,3)))</f>
        <v>0.4</v>
      </c>
      <c r="O92" s="226"/>
      <c r="P92" s="35"/>
      <c r="Q92" s="229">
        <v>80</v>
      </c>
      <c r="R92" s="231" t="s">
        <v>213</v>
      </c>
      <c r="S92" s="232"/>
      <c r="Y92" s="3"/>
      <c r="AA92" s="4"/>
      <c r="AB92" s="4"/>
      <c r="AC92" s="4"/>
    </row>
    <row r="93" spans="1:29" ht="39" customHeight="1" thickBot="1">
      <c r="B93" s="9"/>
      <c r="C93" s="15"/>
      <c r="D93" s="13"/>
      <c r="E93" s="14"/>
      <c r="F93" s="18"/>
      <c r="G93" s="18"/>
      <c r="H93" s="45"/>
      <c r="I93" s="61"/>
      <c r="J93" s="26"/>
      <c r="K93" s="240"/>
      <c r="L93" s="241"/>
      <c r="M93" s="168"/>
      <c r="N93" s="227"/>
      <c r="O93" s="228"/>
      <c r="P93" s="36"/>
      <c r="Q93" s="230"/>
      <c r="R93" s="233"/>
      <c r="S93" s="234"/>
      <c r="Y93" s="3"/>
      <c r="AA93" s="4"/>
      <c r="AB93" s="4"/>
      <c r="AC93" s="4"/>
    </row>
    <row r="94" spans="1:29" s="48" customFormat="1" ht="11.25" customHeight="1">
      <c r="A94" s="153"/>
      <c r="B94" s="51"/>
      <c r="C94" s="42"/>
      <c r="D94" s="43"/>
      <c r="E94" s="44"/>
      <c r="F94" s="45"/>
      <c r="G94" s="45"/>
      <c r="H94" s="63" t="b">
        <f>N94</f>
        <v>1</v>
      </c>
      <c r="I94" s="57">
        <f>IF(H94,1,0)</f>
        <v>1</v>
      </c>
      <c r="J94" s="21"/>
      <c r="K94" s="46"/>
      <c r="L94" s="46"/>
      <c r="M94" s="46"/>
      <c r="N94" s="21" t="b">
        <f>Q94</f>
        <v>1</v>
      </c>
      <c r="O94" s="22"/>
      <c r="P94" s="22"/>
      <c r="Q94" s="22" t="b">
        <f>NOT(OR(Q92="",Q92="Введите здесь значение"))</f>
        <v>1</v>
      </c>
      <c r="R94" s="22"/>
      <c r="S94" s="22"/>
      <c r="T94" s="22"/>
      <c r="U94" s="22"/>
      <c r="V94" s="46"/>
      <c r="W94" s="46"/>
      <c r="X94" s="46"/>
      <c r="Y94" s="46"/>
      <c r="Z94" s="46"/>
      <c r="AA94" s="46"/>
      <c r="AB94" s="47"/>
      <c r="AC94" s="46"/>
    </row>
    <row r="95" spans="1:29" ht="17.25" customHeight="1">
      <c r="A95" s="153" t="s">
        <v>214</v>
      </c>
      <c r="B95" s="9"/>
      <c r="C95" s="15"/>
      <c r="D95" s="13"/>
      <c r="E95" s="58"/>
      <c r="F95" s="40"/>
      <c r="G95" s="38"/>
      <c r="H95" s="235" t="s">
        <v>215</v>
      </c>
      <c r="I95" s="242"/>
      <c r="J95" s="242"/>
      <c r="K95" s="242"/>
      <c r="L95" s="242"/>
      <c r="M95" s="242"/>
      <c r="N95" s="242"/>
      <c r="O95" s="242"/>
      <c r="P95" s="242"/>
      <c r="Q95" s="242"/>
      <c r="R95" s="239"/>
      <c r="S95" s="4"/>
      <c r="T95" s="4"/>
      <c r="U95" s="4"/>
      <c r="V95" s="4"/>
      <c r="W95" s="4"/>
      <c r="X95" s="4"/>
      <c r="Y95" s="4"/>
      <c r="Z95" s="4"/>
      <c r="AA95" s="4"/>
      <c r="AB95" s="4"/>
      <c r="AC95" s="4"/>
    </row>
    <row r="96" spans="1:29" ht="17.25" customHeight="1">
      <c r="B96" s="9"/>
      <c r="C96" s="15"/>
      <c r="D96" s="13"/>
      <c r="E96" s="16"/>
      <c r="F96" s="26"/>
      <c r="G96" s="39"/>
      <c r="H96" s="240"/>
      <c r="I96" s="243"/>
      <c r="J96" s="243"/>
      <c r="K96" s="243"/>
      <c r="L96" s="243"/>
      <c r="M96" s="243"/>
      <c r="N96" s="243"/>
      <c r="O96" s="243"/>
      <c r="P96" s="243"/>
      <c r="Q96" s="243"/>
      <c r="R96" s="241"/>
      <c r="S96" s="4"/>
      <c r="T96" s="4"/>
      <c r="U96" s="4"/>
      <c r="V96" s="4"/>
      <c r="W96" s="4"/>
      <c r="X96" s="4"/>
      <c r="Y96" s="4"/>
      <c r="Z96" s="4"/>
      <c r="AA96" s="4"/>
      <c r="AB96" s="4"/>
      <c r="AC96" s="4"/>
    </row>
    <row r="97" spans="1:29" s="48" customFormat="1" ht="11.25" customHeight="1" thickBot="1">
      <c r="A97" s="153"/>
      <c r="B97" s="51"/>
      <c r="C97" s="42"/>
      <c r="D97" s="43"/>
      <c r="E97" s="20"/>
      <c r="F97" s="45"/>
      <c r="G97" s="37"/>
      <c r="H97" s="64"/>
      <c r="I97" s="77"/>
      <c r="J97" s="46"/>
      <c r="K97" s="46"/>
      <c r="L97" s="46"/>
      <c r="M97" s="46"/>
      <c r="N97" s="46"/>
      <c r="O97" s="47"/>
      <c r="P97" s="46"/>
    </row>
    <row r="98" spans="1:29" ht="33" customHeight="1">
      <c r="A98" s="153" t="s">
        <v>216</v>
      </c>
      <c r="B98" s="9"/>
      <c r="C98" s="15"/>
      <c r="D98" s="13"/>
      <c r="E98" s="14"/>
      <c r="F98" s="18"/>
      <c r="G98" s="18"/>
      <c r="H98" s="43"/>
      <c r="I98" s="53"/>
      <c r="J98" s="40"/>
      <c r="K98" s="235" t="s">
        <v>217</v>
      </c>
      <c r="L98" s="242"/>
      <c r="M98" s="242"/>
      <c r="N98" s="242"/>
      <c r="O98" s="239"/>
      <c r="P98" s="169"/>
      <c r="Q98" s="253">
        <v>1</v>
      </c>
      <c r="R98" s="4"/>
      <c r="S98" s="4"/>
      <c r="T98" s="4"/>
      <c r="U98" s="4"/>
      <c r="V98" s="4"/>
      <c r="W98" s="4"/>
      <c r="X98" s="4"/>
      <c r="Y98" s="4"/>
      <c r="Z98" s="4"/>
      <c r="AA98" s="4"/>
      <c r="AB98" s="4"/>
      <c r="AC98" s="4"/>
    </row>
    <row r="99" spans="1:29" ht="33" customHeight="1" thickBot="1">
      <c r="B99" s="9"/>
      <c r="C99" s="15"/>
      <c r="D99" s="13"/>
      <c r="E99" s="14"/>
      <c r="F99" s="18"/>
      <c r="G99" s="18"/>
      <c r="H99" s="43"/>
      <c r="I99" s="54"/>
      <c r="J99" s="26"/>
      <c r="K99" s="240"/>
      <c r="L99" s="243"/>
      <c r="M99" s="243"/>
      <c r="N99" s="243"/>
      <c r="O99" s="241"/>
      <c r="P99" s="168"/>
      <c r="Q99" s="254"/>
      <c r="R99" s="4"/>
      <c r="S99" s="4"/>
      <c r="T99" s="4"/>
      <c r="U99" s="4"/>
      <c r="V99" s="4"/>
      <c r="W99" s="4"/>
      <c r="X99" s="4"/>
      <c r="Y99" s="4"/>
      <c r="Z99" s="4"/>
      <c r="AA99" s="4"/>
      <c r="AB99" s="4"/>
      <c r="AC99" s="4"/>
    </row>
    <row r="100" spans="1:29" s="48" customFormat="1" ht="11.25" customHeight="1" thickBot="1">
      <c r="A100" s="153"/>
      <c r="B100" s="51"/>
      <c r="C100" s="42"/>
      <c r="D100" s="43"/>
      <c r="E100" s="44"/>
      <c r="F100" s="45"/>
      <c r="G100" s="45"/>
      <c r="H100" s="52" t="b">
        <f>Q100</f>
        <v>1</v>
      </c>
      <c r="I100" s="55">
        <f>IF(H100,1,0)</f>
        <v>1</v>
      </c>
      <c r="J100" s="21"/>
      <c r="K100" s="46"/>
      <c r="L100" s="46"/>
      <c r="P100" s="46"/>
      <c r="Q100" s="22" t="b">
        <f>NOT(OR(Q98="",Q98="Введите здесь значение"))</f>
        <v>1</v>
      </c>
      <c r="R100" s="22"/>
      <c r="S100" s="22"/>
      <c r="T100" s="46"/>
      <c r="U100" s="46"/>
      <c r="V100" s="46"/>
      <c r="W100" s="46"/>
      <c r="X100" s="46"/>
      <c r="Y100" s="46"/>
      <c r="Z100" s="47"/>
      <c r="AA100" s="46"/>
    </row>
    <row r="101" spans="1:29" ht="33" customHeight="1">
      <c r="A101" s="153" t="s">
        <v>218</v>
      </c>
      <c r="B101" s="9"/>
      <c r="C101" s="15"/>
      <c r="D101" s="13"/>
      <c r="E101" s="14"/>
      <c r="F101" s="18"/>
      <c r="G101" s="18"/>
      <c r="H101" s="43"/>
      <c r="I101" s="53"/>
      <c r="J101" s="40"/>
      <c r="K101" s="235" t="s">
        <v>219</v>
      </c>
      <c r="L101" s="242"/>
      <c r="M101" s="242"/>
      <c r="N101" s="242"/>
      <c r="O101" s="239"/>
      <c r="P101" s="169"/>
      <c r="Q101" s="253">
        <v>0</v>
      </c>
      <c r="R101" s="4"/>
      <c r="S101" s="4"/>
      <c r="T101" s="4"/>
      <c r="U101" s="4"/>
      <c r="V101" s="4"/>
      <c r="W101" s="4"/>
      <c r="X101" s="4"/>
      <c r="Y101" s="4"/>
      <c r="Z101" s="4"/>
      <c r="AA101" s="4"/>
      <c r="AB101" s="4"/>
      <c r="AC101" s="4"/>
    </row>
    <row r="102" spans="1:29" ht="33" customHeight="1" thickBot="1">
      <c r="B102" s="9"/>
      <c r="C102" s="15"/>
      <c r="D102" s="13"/>
      <c r="E102" s="14"/>
      <c r="F102" s="18"/>
      <c r="G102" s="18"/>
      <c r="H102" s="43"/>
      <c r="I102" s="54"/>
      <c r="J102" s="26"/>
      <c r="K102" s="240"/>
      <c r="L102" s="243"/>
      <c r="M102" s="243"/>
      <c r="N102" s="243"/>
      <c r="O102" s="241"/>
      <c r="P102" s="168"/>
      <c r="Q102" s="254"/>
      <c r="R102" s="4"/>
      <c r="S102" s="4"/>
      <c r="T102" s="4"/>
      <c r="U102" s="4"/>
      <c r="V102" s="4"/>
      <c r="W102" s="4"/>
      <c r="X102" s="4"/>
      <c r="Y102" s="4"/>
      <c r="Z102" s="4"/>
      <c r="AA102" s="4"/>
      <c r="AB102" s="4"/>
      <c r="AC102" s="4"/>
    </row>
    <row r="103" spans="1:29" s="48" customFormat="1" ht="11.25" customHeight="1" thickBot="1">
      <c r="A103" s="153"/>
      <c r="B103" s="51"/>
      <c r="C103" s="42"/>
      <c r="D103" s="43"/>
      <c r="E103" s="44"/>
      <c r="F103" s="45"/>
      <c r="G103" s="45"/>
      <c r="H103" s="52" t="b">
        <f>Q103</f>
        <v>1</v>
      </c>
      <c r="I103" s="55">
        <f>IF(H103,1,0)</f>
        <v>1</v>
      </c>
      <c r="J103" s="21"/>
      <c r="K103" s="46"/>
      <c r="L103" s="46"/>
      <c r="P103" s="46"/>
      <c r="Q103" s="22" t="b">
        <f>NOT(OR(Q101="",Q101="Введите здесь значение"))</f>
        <v>1</v>
      </c>
      <c r="R103" s="47"/>
      <c r="S103" s="46"/>
    </row>
    <row r="104" spans="1:29" ht="39" customHeight="1">
      <c r="A104" s="153" t="s">
        <v>220</v>
      </c>
      <c r="B104" s="9"/>
      <c r="C104" s="15"/>
      <c r="D104" s="13"/>
      <c r="E104" s="14"/>
      <c r="F104" s="18"/>
      <c r="G104" s="18"/>
      <c r="H104" s="43"/>
      <c r="I104" s="53"/>
      <c r="J104" s="40"/>
      <c r="K104" s="235" t="s">
        <v>221</v>
      </c>
      <c r="L104" s="239"/>
      <c r="M104" s="169"/>
      <c r="N104" s="225">
        <f>IF(NOT(AND(Справочник!H$83,Q106)),"Этот показатель вычисляется по введенному значению в ячейке справа",IF(Справочник!G$83=0,0,ROUND(Q104/Справочник!G$83+0.00045,3)))</f>
        <v>1</v>
      </c>
      <c r="O104" s="226"/>
      <c r="P104" s="35"/>
      <c r="Q104" s="229">
        <v>200</v>
      </c>
      <c r="R104" s="231" t="s">
        <v>222</v>
      </c>
      <c r="S104" s="232"/>
      <c r="Y104" s="3"/>
      <c r="AA104" s="4"/>
      <c r="AB104" s="4"/>
      <c r="AC104" s="4"/>
    </row>
    <row r="105" spans="1:29" ht="39" customHeight="1" thickBot="1">
      <c r="B105" s="9"/>
      <c r="C105" s="15"/>
      <c r="D105" s="13"/>
      <c r="E105" s="14"/>
      <c r="F105" s="18"/>
      <c r="G105" s="18"/>
      <c r="H105" s="43"/>
      <c r="I105" s="54"/>
      <c r="J105" s="26"/>
      <c r="K105" s="240"/>
      <c r="L105" s="241"/>
      <c r="M105" s="168"/>
      <c r="N105" s="227"/>
      <c r="O105" s="228"/>
      <c r="P105" s="36"/>
      <c r="Q105" s="230"/>
      <c r="R105" s="233"/>
      <c r="S105" s="234"/>
      <c r="Y105" s="3"/>
      <c r="AA105" s="4"/>
      <c r="AB105" s="4"/>
      <c r="AC105" s="4"/>
    </row>
    <row r="106" spans="1:29" s="48" customFormat="1" ht="11.25" customHeight="1" thickBot="1">
      <c r="A106" s="153"/>
      <c r="B106" s="51"/>
      <c r="C106" s="42"/>
      <c r="D106" s="43"/>
      <c r="E106" s="44"/>
      <c r="F106" s="45"/>
      <c r="G106" s="45"/>
      <c r="H106" s="52" t="b">
        <f>Q106</f>
        <v>1</v>
      </c>
      <c r="I106" s="55">
        <f>IF(H106,1,0)</f>
        <v>1</v>
      </c>
      <c r="J106" s="21"/>
      <c r="K106" s="46"/>
      <c r="L106" s="46"/>
      <c r="M106" s="46"/>
      <c r="N106" s="21" t="b">
        <f>Q106</f>
        <v>1</v>
      </c>
      <c r="O106" s="22"/>
      <c r="P106" s="22"/>
      <c r="Q106" s="22" t="b">
        <f>NOT(OR(Q104="",Q104="Введите здесь значение"))</f>
        <v>1</v>
      </c>
      <c r="R106" s="22"/>
      <c r="S106" s="22"/>
      <c r="T106" s="22"/>
      <c r="U106" s="22"/>
      <c r="V106" s="46"/>
      <c r="W106" s="46"/>
      <c r="X106" s="46"/>
      <c r="Y106" s="46"/>
      <c r="Z106" s="46"/>
      <c r="AA106" s="46"/>
      <c r="AB106" s="47"/>
      <c r="AC106" s="46"/>
    </row>
    <row r="107" spans="1:29" ht="33" customHeight="1">
      <c r="A107" s="153" t="s">
        <v>223</v>
      </c>
      <c r="B107" s="9"/>
      <c r="C107" s="15"/>
      <c r="D107" s="13"/>
      <c r="E107" s="14"/>
      <c r="F107" s="18"/>
      <c r="G107" s="18"/>
      <c r="H107" s="43"/>
      <c r="I107" s="53"/>
      <c r="J107" s="40"/>
      <c r="K107" s="235" t="s">
        <v>224</v>
      </c>
      <c r="L107" s="239"/>
      <c r="M107" s="169"/>
      <c r="N107" s="225">
        <f>IF(NOT(AND(Справочник!H$83,Q109)),"Этот показатель вычисляется по введенному значению в ячейке справа",IF(Справочник!G$83=0,0,ROUND(Q107/Справочник!G$83+0.00045,3)))</f>
        <v>0</v>
      </c>
      <c r="O107" s="226"/>
      <c r="P107" s="35"/>
      <c r="Q107" s="229">
        <v>0</v>
      </c>
      <c r="R107" s="231" t="s">
        <v>225</v>
      </c>
      <c r="S107" s="232"/>
      <c r="Y107" s="3"/>
      <c r="AA107" s="4"/>
      <c r="AB107" s="4"/>
      <c r="AC107" s="4"/>
    </row>
    <row r="108" spans="1:29" ht="33" customHeight="1" thickBot="1">
      <c r="B108" s="9"/>
      <c r="C108" s="15"/>
      <c r="D108" s="13"/>
      <c r="E108" s="14"/>
      <c r="F108" s="18"/>
      <c r="G108" s="18"/>
      <c r="H108" s="43"/>
      <c r="I108" s="54"/>
      <c r="J108" s="26"/>
      <c r="K108" s="240"/>
      <c r="L108" s="241"/>
      <c r="M108" s="168"/>
      <c r="N108" s="227"/>
      <c r="O108" s="228"/>
      <c r="P108" s="36"/>
      <c r="Q108" s="230"/>
      <c r="R108" s="233"/>
      <c r="S108" s="234"/>
      <c r="Y108" s="3"/>
      <c r="AA108" s="4"/>
      <c r="AB108" s="4"/>
      <c r="AC108" s="4"/>
    </row>
    <row r="109" spans="1:29" s="48" customFormat="1" ht="11.25" customHeight="1" thickBot="1">
      <c r="A109" s="153"/>
      <c r="B109" s="51"/>
      <c r="C109" s="42"/>
      <c r="D109" s="43"/>
      <c r="E109" s="44"/>
      <c r="F109" s="45"/>
      <c r="G109" s="45"/>
      <c r="H109" s="52" t="b">
        <f>Q109</f>
        <v>1</v>
      </c>
      <c r="I109" s="55">
        <f>IF(H109,1,0)</f>
        <v>1</v>
      </c>
      <c r="J109" s="21"/>
      <c r="K109" s="46"/>
      <c r="L109" s="46"/>
      <c r="M109" s="46"/>
      <c r="N109" s="21" t="b">
        <f>Q109</f>
        <v>1</v>
      </c>
      <c r="O109" s="22"/>
      <c r="P109" s="22"/>
      <c r="Q109" s="22" t="b">
        <f>NOT(OR(Q107="",Q107="Введите здесь значение"))</f>
        <v>1</v>
      </c>
      <c r="R109" s="22"/>
      <c r="S109" s="22"/>
      <c r="T109" s="22"/>
      <c r="U109" s="22"/>
      <c r="V109" s="46"/>
      <c r="W109" s="46"/>
      <c r="X109" s="46"/>
      <c r="Y109" s="46"/>
      <c r="Z109" s="46"/>
      <c r="AA109" s="46"/>
      <c r="AB109" s="47"/>
      <c r="AC109" s="46"/>
    </row>
    <row r="110" spans="1:29" ht="33" customHeight="1">
      <c r="A110" s="153" t="s">
        <v>226</v>
      </c>
      <c r="B110" s="9"/>
      <c r="C110" s="15"/>
      <c r="D110" s="13"/>
      <c r="E110" s="14"/>
      <c r="F110" s="18"/>
      <c r="G110" s="18"/>
      <c r="H110" s="43"/>
      <c r="I110" s="53"/>
      <c r="J110" s="40"/>
      <c r="K110" s="235" t="s">
        <v>227</v>
      </c>
      <c r="L110" s="239"/>
      <c r="M110" s="169"/>
      <c r="N110" s="225">
        <f>IF(NOT(AND(Справочник!H$83,Q112)),"Этот показатель вычисляется по введенному значению в ячейке справа",IF(Справочник!G$83=0,0,ROUND(Q110/Справочник!G$83+0.00045,3)))</f>
        <v>0</v>
      </c>
      <c r="O110" s="226"/>
      <c r="P110" s="35"/>
      <c r="Q110" s="229">
        <v>0</v>
      </c>
      <c r="R110" s="231" t="s">
        <v>228</v>
      </c>
      <c r="S110" s="232"/>
      <c r="Y110" s="3"/>
      <c r="AA110" s="4"/>
      <c r="AB110" s="4"/>
      <c r="AC110" s="4"/>
    </row>
    <row r="111" spans="1:29" ht="33" customHeight="1" thickBot="1">
      <c r="B111" s="9"/>
      <c r="C111" s="15"/>
      <c r="D111" s="13"/>
      <c r="E111" s="14"/>
      <c r="F111" s="18"/>
      <c r="G111" s="18"/>
      <c r="H111" s="43"/>
      <c r="I111" s="54"/>
      <c r="J111" s="26"/>
      <c r="K111" s="240"/>
      <c r="L111" s="241"/>
      <c r="M111" s="168"/>
      <c r="N111" s="227"/>
      <c r="O111" s="228"/>
      <c r="P111" s="36"/>
      <c r="Q111" s="230"/>
      <c r="R111" s="233"/>
      <c r="S111" s="234"/>
      <c r="Y111" s="3"/>
      <c r="AA111" s="4"/>
      <c r="AB111" s="4"/>
      <c r="AC111" s="4"/>
    </row>
    <row r="112" spans="1:29" s="48" customFormat="1" ht="11.25" customHeight="1" thickBot="1">
      <c r="A112" s="153"/>
      <c r="B112" s="51"/>
      <c r="C112" s="42"/>
      <c r="D112" s="43"/>
      <c r="E112" s="44"/>
      <c r="F112" s="45"/>
      <c r="G112" s="45"/>
      <c r="H112" s="52" t="b">
        <f>Q112</f>
        <v>1</v>
      </c>
      <c r="I112" s="55">
        <f>IF(H112,1,0)</f>
        <v>1</v>
      </c>
      <c r="J112" s="21"/>
      <c r="K112" s="46"/>
      <c r="L112" s="46"/>
      <c r="M112" s="46"/>
      <c r="N112" s="21" t="b">
        <f>Q112</f>
        <v>1</v>
      </c>
      <c r="O112" s="22"/>
      <c r="P112" s="22"/>
      <c r="Q112" s="22" t="b">
        <f>NOT(OR(Q110="",Q110="Введите здесь значение"))</f>
        <v>1</v>
      </c>
      <c r="R112" s="22"/>
      <c r="S112" s="22"/>
      <c r="T112" s="22"/>
      <c r="U112" s="22"/>
      <c r="V112" s="46"/>
      <c r="W112" s="46"/>
      <c r="X112" s="46"/>
      <c r="Y112" s="46"/>
      <c r="Z112" s="46"/>
      <c r="AA112" s="46"/>
      <c r="AB112" s="47"/>
      <c r="AC112" s="46"/>
    </row>
    <row r="113" spans="1:29" ht="33" customHeight="1">
      <c r="A113" s="153" t="s">
        <v>229</v>
      </c>
      <c r="B113" s="9"/>
      <c r="C113" s="15"/>
      <c r="D113" s="13"/>
      <c r="E113" s="14"/>
      <c r="F113" s="18"/>
      <c r="G113" s="18"/>
      <c r="H113" s="43"/>
      <c r="I113" s="53"/>
      <c r="J113" s="40"/>
      <c r="K113" s="235" t="s">
        <v>230</v>
      </c>
      <c r="L113" s="239"/>
      <c r="M113" s="169"/>
      <c r="N113" s="225">
        <f>IF(NOT(AND(Справочник!H$83,Q115)),"Этот показатель вычисляется по введенному значению в ячейке справа",IF(Справочник!G$83=0,0,ROUND(Q113/Справочник!G$83+0.00045,3)))</f>
        <v>0</v>
      </c>
      <c r="O113" s="226"/>
      <c r="P113" s="35"/>
      <c r="Q113" s="229">
        <v>0</v>
      </c>
      <c r="R113" s="231" t="s">
        <v>231</v>
      </c>
      <c r="S113" s="232"/>
      <c r="Y113" s="3"/>
      <c r="AA113" s="4"/>
      <c r="AB113" s="4"/>
      <c r="AC113" s="4"/>
    </row>
    <row r="114" spans="1:29" ht="33" customHeight="1" thickBot="1">
      <c r="B114" s="9"/>
      <c r="C114" s="15"/>
      <c r="D114" s="13"/>
      <c r="E114" s="14"/>
      <c r="F114" s="18"/>
      <c r="G114" s="18"/>
      <c r="H114" s="43"/>
      <c r="I114" s="54"/>
      <c r="J114" s="26"/>
      <c r="K114" s="240"/>
      <c r="L114" s="241"/>
      <c r="M114" s="168"/>
      <c r="N114" s="227"/>
      <c r="O114" s="228"/>
      <c r="P114" s="36"/>
      <c r="Q114" s="230"/>
      <c r="R114" s="233"/>
      <c r="S114" s="234"/>
      <c r="Y114" s="3"/>
      <c r="AA114" s="4"/>
      <c r="AB114" s="4"/>
      <c r="AC114" s="4"/>
    </row>
    <row r="115" spans="1:29" s="48" customFormat="1" ht="11.25" customHeight="1" thickBot="1">
      <c r="A115" s="153"/>
      <c r="B115" s="51"/>
      <c r="C115" s="42"/>
      <c r="D115" s="43"/>
      <c r="E115" s="44"/>
      <c r="F115" s="45"/>
      <c r="G115" s="45"/>
      <c r="H115" s="52" t="b">
        <f>Q115</f>
        <v>1</v>
      </c>
      <c r="I115" s="55">
        <f>IF(H115,1,0)</f>
        <v>1</v>
      </c>
      <c r="J115" s="21"/>
      <c r="K115" s="46"/>
      <c r="L115" s="46"/>
      <c r="M115" s="46"/>
      <c r="N115" s="21" t="b">
        <f>Q115</f>
        <v>1</v>
      </c>
      <c r="O115" s="22"/>
      <c r="P115" s="22"/>
      <c r="Q115" s="22" t="b">
        <f>NOT(OR(Q113="",Q113="Введите здесь значение"))</f>
        <v>1</v>
      </c>
      <c r="R115" s="22"/>
      <c r="S115" s="22"/>
      <c r="T115" s="22"/>
      <c r="U115" s="22"/>
      <c r="V115" s="46"/>
      <c r="W115" s="46"/>
      <c r="X115" s="46"/>
      <c r="Y115" s="46"/>
      <c r="Z115" s="46"/>
      <c r="AA115" s="46"/>
      <c r="AB115" s="47"/>
      <c r="AC115" s="46"/>
    </row>
    <row r="116" spans="1:29" ht="33" customHeight="1">
      <c r="A116" s="153" t="s">
        <v>232</v>
      </c>
      <c r="B116" s="9"/>
      <c r="C116" s="15"/>
      <c r="D116" s="13"/>
      <c r="E116" s="14"/>
      <c r="F116" s="18"/>
      <c r="G116" s="18"/>
      <c r="H116" s="43"/>
      <c r="I116" s="53"/>
      <c r="J116" s="40"/>
      <c r="K116" s="235" t="s">
        <v>233</v>
      </c>
      <c r="L116" s="239"/>
      <c r="M116" s="169"/>
      <c r="N116" s="225">
        <f>IF(NOT(AND(Справочник!H$83,Q118)),"Этот показатель вычисляется по введенному значению в ячейке справа",IF(Справочник!G$83=0,0,ROUND(Q116/Справочник!G$83+0.00045,3)))</f>
        <v>0</v>
      </c>
      <c r="O116" s="226"/>
      <c r="P116" s="35"/>
      <c r="Q116" s="229">
        <v>0</v>
      </c>
      <c r="R116" s="231" t="s">
        <v>234</v>
      </c>
      <c r="S116" s="232"/>
      <c r="Y116" s="3"/>
      <c r="AA116" s="4"/>
      <c r="AB116" s="4"/>
      <c r="AC116" s="4"/>
    </row>
    <row r="117" spans="1:29" ht="33" customHeight="1" thickBot="1">
      <c r="B117" s="9"/>
      <c r="C117" s="15"/>
      <c r="D117" s="13"/>
      <c r="E117" s="14"/>
      <c r="F117" s="18"/>
      <c r="G117" s="18"/>
      <c r="H117" s="43"/>
      <c r="I117" s="54"/>
      <c r="J117" s="26"/>
      <c r="K117" s="240"/>
      <c r="L117" s="241"/>
      <c r="M117" s="168"/>
      <c r="N117" s="227"/>
      <c r="O117" s="228"/>
      <c r="P117" s="36"/>
      <c r="Q117" s="230"/>
      <c r="R117" s="233"/>
      <c r="S117" s="234"/>
      <c r="Y117" s="3"/>
      <c r="AA117" s="4"/>
      <c r="AB117" s="4"/>
      <c r="AC117" s="4"/>
    </row>
    <row r="118" spans="1:29" s="48" customFormat="1" ht="11.25" customHeight="1" thickBot="1">
      <c r="A118" s="153"/>
      <c r="B118" s="51"/>
      <c r="C118" s="42"/>
      <c r="D118" s="43"/>
      <c r="E118" s="44"/>
      <c r="F118" s="45"/>
      <c r="G118" s="45"/>
      <c r="H118" s="52" t="b">
        <f>Q118</f>
        <v>1</v>
      </c>
      <c r="I118" s="55">
        <f>IF(H118,1,0)</f>
        <v>1</v>
      </c>
      <c r="J118" s="21"/>
      <c r="K118" s="46"/>
      <c r="L118" s="46"/>
      <c r="M118" s="46"/>
      <c r="N118" s="21" t="b">
        <f>Q118</f>
        <v>1</v>
      </c>
      <c r="O118" s="22"/>
      <c r="P118" s="22"/>
      <c r="Q118" s="22" t="b">
        <f>NOT(OR(Q116="",Q116="Введите здесь значение"))</f>
        <v>1</v>
      </c>
      <c r="R118" s="22"/>
      <c r="S118" s="22"/>
      <c r="T118" s="22"/>
      <c r="U118" s="22"/>
      <c r="V118" s="46"/>
      <c r="W118" s="46"/>
      <c r="X118" s="46"/>
      <c r="Y118" s="46"/>
      <c r="Z118" s="46"/>
      <c r="AA118" s="46"/>
      <c r="AB118" s="47"/>
      <c r="AC118" s="46"/>
    </row>
    <row r="119" spans="1:29" ht="45.75" customHeight="1">
      <c r="A119" s="153" t="s">
        <v>235</v>
      </c>
      <c r="B119" s="9"/>
      <c r="C119" s="15"/>
      <c r="D119" s="13"/>
      <c r="E119" s="14"/>
      <c r="F119" s="18"/>
      <c r="G119" s="18"/>
      <c r="H119" s="43"/>
      <c r="I119" s="53"/>
      <c r="J119" s="40"/>
      <c r="K119" s="221" t="s">
        <v>236</v>
      </c>
      <c r="L119" s="222"/>
      <c r="M119" s="169"/>
      <c r="N119" s="225">
        <f>IF(NOT(AND(Справочник!H$14,Q121)),"Этот показатель вычисляется по введенному значению в ячейке справа",IF(Справочник!G$14=0,0,ROUND(Q119/Справочник!G$14+0.00045,3)))</f>
        <v>1</v>
      </c>
      <c r="O119" s="226"/>
      <c r="P119" s="35"/>
      <c r="Q119" s="229">
        <v>11</v>
      </c>
      <c r="R119" s="287" t="s">
        <v>237</v>
      </c>
      <c r="S119" s="288"/>
      <c r="Y119" s="3"/>
      <c r="AA119" s="4"/>
      <c r="AB119" s="4"/>
      <c r="AC119" s="4"/>
    </row>
    <row r="120" spans="1:29" ht="45.75" customHeight="1" thickBot="1">
      <c r="B120" s="9"/>
      <c r="C120" s="15"/>
      <c r="D120" s="13"/>
      <c r="E120" s="14"/>
      <c r="F120" s="18"/>
      <c r="G120" s="18"/>
      <c r="H120" s="43"/>
      <c r="I120" s="54"/>
      <c r="J120" s="26"/>
      <c r="K120" s="223"/>
      <c r="L120" s="224"/>
      <c r="M120" s="168"/>
      <c r="N120" s="227"/>
      <c r="O120" s="228"/>
      <c r="P120" s="36"/>
      <c r="Q120" s="230"/>
      <c r="R120" s="289"/>
      <c r="S120" s="290"/>
      <c r="Y120" s="3"/>
      <c r="AA120" s="4"/>
      <c r="AB120" s="4"/>
      <c r="AC120" s="4"/>
    </row>
    <row r="121" spans="1:29" s="48" customFormat="1" ht="11.25" customHeight="1" thickBot="1">
      <c r="A121" s="153"/>
      <c r="B121" s="51"/>
      <c r="C121" s="42"/>
      <c r="D121" s="43"/>
      <c r="E121" s="44"/>
      <c r="F121" s="45"/>
      <c r="G121" s="45"/>
      <c r="H121" s="52" t="b">
        <f>Q121</f>
        <v>1</v>
      </c>
      <c r="I121" s="55">
        <f>IF(H121,1,0)</f>
        <v>1</v>
      </c>
      <c r="J121" s="21"/>
      <c r="K121" s="46"/>
      <c r="L121" s="46"/>
      <c r="M121" s="46"/>
      <c r="N121" s="21" t="b">
        <f>Q121</f>
        <v>1</v>
      </c>
      <c r="O121" s="22"/>
      <c r="P121" s="22"/>
      <c r="Q121" s="22" t="b">
        <f>NOT(OR(Q119="",Q119="Введите здесь значение"))</f>
        <v>1</v>
      </c>
      <c r="R121" s="22"/>
      <c r="S121" s="22"/>
      <c r="T121" s="22"/>
      <c r="U121" s="22"/>
      <c r="V121" s="46"/>
      <c r="W121" s="46"/>
      <c r="X121" s="46"/>
      <c r="Y121" s="46"/>
      <c r="Z121" s="46"/>
      <c r="AA121" s="46"/>
      <c r="AB121" s="47"/>
      <c r="AC121" s="46"/>
    </row>
    <row r="122" spans="1:29" ht="47.25" customHeight="1">
      <c r="A122" s="153" t="s">
        <v>238</v>
      </c>
      <c r="B122" s="9"/>
      <c r="C122" s="15"/>
      <c r="D122" s="13"/>
      <c r="E122" s="14"/>
      <c r="F122" s="18"/>
      <c r="G122" s="18"/>
      <c r="H122" s="43"/>
      <c r="I122" s="53"/>
      <c r="J122" s="40"/>
      <c r="K122" s="221" t="s">
        <v>239</v>
      </c>
      <c r="L122" s="222"/>
      <c r="M122" s="169"/>
      <c r="N122" s="225">
        <f>IF(NOT(AND(Справочник!H$14,Q124)),"Этот показатель вычисляется по введенному значению в ячейке справа",IF(Справочник!G$14=0,0,ROUND(Q122/Справочник!G$14+0.00045,3)))</f>
        <v>0.45500000000000002</v>
      </c>
      <c r="O122" s="226"/>
      <c r="P122" s="35"/>
      <c r="Q122" s="229">
        <v>5</v>
      </c>
      <c r="R122" s="231" t="s">
        <v>240</v>
      </c>
      <c r="S122" s="232"/>
      <c r="Y122" s="3"/>
      <c r="AA122" s="4"/>
      <c r="AB122" s="4"/>
      <c r="AC122" s="4"/>
    </row>
    <row r="123" spans="1:29" ht="47.25" customHeight="1" thickBot="1">
      <c r="B123" s="9"/>
      <c r="C123" s="15"/>
      <c r="D123" s="13"/>
      <c r="E123" s="14"/>
      <c r="F123" s="18"/>
      <c r="G123" s="18"/>
      <c r="H123" s="43"/>
      <c r="I123" s="54"/>
      <c r="J123" s="26"/>
      <c r="K123" s="223"/>
      <c r="L123" s="224"/>
      <c r="M123" s="168"/>
      <c r="N123" s="227"/>
      <c r="O123" s="228"/>
      <c r="P123" s="36"/>
      <c r="Q123" s="230"/>
      <c r="R123" s="233"/>
      <c r="S123" s="234"/>
      <c r="Y123" s="3"/>
      <c r="AA123" s="4"/>
      <c r="AB123" s="4"/>
      <c r="AC123" s="4"/>
    </row>
    <row r="124" spans="1:29" s="48" customFormat="1" ht="11.25" customHeight="1" thickBot="1">
      <c r="A124" s="153"/>
      <c r="B124" s="51"/>
      <c r="C124" s="42"/>
      <c r="D124" s="43"/>
      <c r="E124" s="44"/>
      <c r="F124" s="45"/>
      <c r="G124" s="45"/>
      <c r="H124" s="52" t="b">
        <f>Q124</f>
        <v>1</v>
      </c>
      <c r="I124" s="55">
        <f>IF(H124,1,0)</f>
        <v>1</v>
      </c>
      <c r="J124" s="21"/>
      <c r="K124" s="46"/>
      <c r="L124" s="46"/>
      <c r="M124" s="46"/>
      <c r="N124" s="21" t="b">
        <f>Q124</f>
        <v>1</v>
      </c>
      <c r="O124" s="22"/>
      <c r="P124" s="22"/>
      <c r="Q124" s="22" t="b">
        <f>NOT(OR(Q122="",Q122="Введите здесь значение"))</f>
        <v>1</v>
      </c>
      <c r="R124" s="22"/>
      <c r="S124" s="22"/>
      <c r="T124" s="22"/>
      <c r="U124" s="22"/>
      <c r="V124" s="46"/>
      <c r="W124" s="46"/>
      <c r="X124" s="46"/>
      <c r="Y124" s="46"/>
      <c r="Z124" s="46"/>
      <c r="AA124" s="46"/>
      <c r="AB124" s="47"/>
      <c r="AC124" s="46"/>
    </row>
    <row r="125" spans="1:29" ht="47.25" customHeight="1">
      <c r="A125" s="153" t="s">
        <v>241</v>
      </c>
      <c r="B125" s="9"/>
      <c r="C125" s="15"/>
      <c r="D125" s="13"/>
      <c r="E125" s="14"/>
      <c r="F125" s="18"/>
      <c r="G125" s="18"/>
      <c r="H125" s="43"/>
      <c r="I125" s="53"/>
      <c r="J125" s="40"/>
      <c r="K125" s="221" t="s">
        <v>242</v>
      </c>
      <c r="L125" s="222"/>
      <c r="M125" s="169"/>
      <c r="N125" s="225">
        <f>IF(NOT(AND(Справочник!H$14,Q127)),"Этот показатель вычисляется по введенному значению в ячейке справа",IF(Справочник!G$14=0,0,ROUND(Q125/Справочник!G$14+0.00045,3)))</f>
        <v>0.45500000000000002</v>
      </c>
      <c r="O125" s="226"/>
      <c r="P125" s="35"/>
      <c r="Q125" s="229">
        <v>5</v>
      </c>
      <c r="R125" s="231" t="s">
        <v>243</v>
      </c>
      <c r="S125" s="232"/>
      <c r="Y125" s="3"/>
      <c r="AA125" s="4"/>
      <c r="AB125" s="4"/>
      <c r="AC125" s="4"/>
    </row>
    <row r="126" spans="1:29" ht="47.25" customHeight="1" thickBot="1">
      <c r="B126" s="9"/>
      <c r="C126" s="15"/>
      <c r="D126" s="13"/>
      <c r="E126" s="14"/>
      <c r="F126" s="18"/>
      <c r="G126" s="18"/>
      <c r="H126" s="43"/>
      <c r="I126" s="54"/>
      <c r="J126" s="26"/>
      <c r="K126" s="223"/>
      <c r="L126" s="224"/>
      <c r="M126" s="168"/>
      <c r="N126" s="227"/>
      <c r="O126" s="228"/>
      <c r="P126" s="36"/>
      <c r="Q126" s="230"/>
      <c r="R126" s="233"/>
      <c r="S126" s="234"/>
      <c r="Y126" s="3"/>
      <c r="AA126" s="4"/>
      <c r="AB126" s="4"/>
      <c r="AC126" s="4"/>
    </row>
    <row r="127" spans="1:29" s="48" customFormat="1" ht="11.25" customHeight="1" thickBot="1">
      <c r="A127" s="153"/>
      <c r="B127" s="51"/>
      <c r="C127" s="42"/>
      <c r="D127" s="43"/>
      <c r="E127" s="44"/>
      <c r="F127" s="45"/>
      <c r="G127" s="45"/>
      <c r="H127" s="52" t="b">
        <f>Q127</f>
        <v>1</v>
      </c>
      <c r="I127" s="55">
        <f>IF(H127,1,0)</f>
        <v>1</v>
      </c>
      <c r="J127" s="21"/>
      <c r="K127" s="46"/>
      <c r="L127" s="46"/>
      <c r="M127" s="46"/>
      <c r="N127" s="21" t="b">
        <f>Q127</f>
        <v>1</v>
      </c>
      <c r="O127" s="22"/>
      <c r="P127" s="22"/>
      <c r="Q127" s="22" t="b">
        <f>NOT(OR(Q125="",Q125="Введите здесь значение"))</f>
        <v>1</v>
      </c>
      <c r="R127" s="22"/>
      <c r="S127" s="22"/>
      <c r="T127" s="22"/>
      <c r="U127" s="22"/>
      <c r="V127" s="46"/>
      <c r="W127" s="46"/>
      <c r="X127" s="46"/>
      <c r="Y127" s="46"/>
      <c r="Z127" s="46"/>
      <c r="AA127" s="46"/>
      <c r="AB127" s="47"/>
      <c r="AC127" s="46"/>
    </row>
    <row r="128" spans="1:29" ht="62.25" customHeight="1">
      <c r="A128" s="153" t="s">
        <v>244</v>
      </c>
      <c r="B128" s="9"/>
      <c r="C128" s="15"/>
      <c r="D128" s="13"/>
      <c r="E128" s="14"/>
      <c r="F128" s="18"/>
      <c r="G128" s="18"/>
      <c r="H128" s="43"/>
      <c r="I128" s="53"/>
      <c r="J128" s="40"/>
      <c r="K128" s="221" t="s">
        <v>245</v>
      </c>
      <c r="L128" s="222"/>
      <c r="M128" s="169"/>
      <c r="N128" s="225">
        <f>IF(NOT(AND(Справочник!H$14,Q130)),"Этот показатель вычисляется по введенному значению в ячейке справа",IF(Справочник!G$14=0,0,ROUND(Q128/Справочник!G$14+0.00045,3)))</f>
        <v>9.0999999999999998E-2</v>
      </c>
      <c r="O128" s="226"/>
      <c r="P128" s="35"/>
      <c r="Q128" s="229">
        <v>1</v>
      </c>
      <c r="R128" s="231" t="s">
        <v>246</v>
      </c>
      <c r="S128" s="232"/>
      <c r="Y128" s="3"/>
      <c r="AA128" s="4"/>
      <c r="AB128" s="4"/>
      <c r="AC128" s="4"/>
    </row>
    <row r="129" spans="1:29" ht="62.25" customHeight="1" thickBot="1">
      <c r="B129" s="9"/>
      <c r="C129" s="15"/>
      <c r="D129" s="13"/>
      <c r="E129" s="14"/>
      <c r="F129" s="18"/>
      <c r="G129" s="18"/>
      <c r="H129" s="43"/>
      <c r="I129" s="54"/>
      <c r="J129" s="26"/>
      <c r="K129" s="223"/>
      <c r="L129" s="224"/>
      <c r="M129" s="168"/>
      <c r="N129" s="227"/>
      <c r="O129" s="228"/>
      <c r="P129" s="36"/>
      <c r="Q129" s="230"/>
      <c r="R129" s="233"/>
      <c r="S129" s="234"/>
      <c r="Y129" s="3"/>
      <c r="AA129" s="4"/>
      <c r="AB129" s="4"/>
      <c r="AC129" s="4"/>
    </row>
    <row r="130" spans="1:29" s="48" customFormat="1" ht="11.25" customHeight="1" thickBot="1">
      <c r="A130" s="153"/>
      <c r="B130" s="51"/>
      <c r="C130" s="42"/>
      <c r="D130" s="43"/>
      <c r="E130" s="44"/>
      <c r="F130" s="45"/>
      <c r="G130" s="45"/>
      <c r="H130" s="52" t="b">
        <f>Q130</f>
        <v>1</v>
      </c>
      <c r="I130" s="55">
        <f>IF(H130,1,0)</f>
        <v>1</v>
      </c>
      <c r="J130" s="21"/>
      <c r="K130" s="46"/>
      <c r="L130" s="46"/>
      <c r="M130" s="46"/>
      <c r="N130" s="21" t="b">
        <f>Q130</f>
        <v>1</v>
      </c>
      <c r="O130" s="22"/>
      <c r="P130" s="22"/>
      <c r="Q130" s="22" t="b">
        <f>NOT(OR(Q128="",Q128="Введите здесь значение"))</f>
        <v>1</v>
      </c>
      <c r="R130" s="22"/>
      <c r="S130" s="22"/>
      <c r="T130" s="22"/>
      <c r="U130" s="22"/>
      <c r="V130" s="46"/>
      <c r="W130" s="46"/>
      <c r="X130" s="46"/>
      <c r="Y130" s="46"/>
      <c r="Z130" s="46"/>
      <c r="AA130" s="46"/>
      <c r="AB130" s="47"/>
      <c r="AC130" s="46"/>
    </row>
    <row r="131" spans="1:29" ht="61.5" customHeight="1">
      <c r="A131" s="153" t="s">
        <v>247</v>
      </c>
      <c r="B131" s="9"/>
      <c r="C131" s="15"/>
      <c r="D131" s="13"/>
      <c r="E131" s="14"/>
      <c r="F131" s="18"/>
      <c r="G131" s="18"/>
      <c r="H131" s="43"/>
      <c r="I131" s="53"/>
      <c r="J131" s="40"/>
      <c r="K131" s="221" t="s">
        <v>248</v>
      </c>
      <c r="L131" s="222"/>
      <c r="M131" s="169"/>
      <c r="N131" s="225">
        <f>IF(NOT(AND(Справочник!H$14,Q133)),"Этот показатель вычисляется по введенному значению в ячейке справа",IF(Справочник!G$14=0,0,ROUND(Q131/Справочник!G$14+0.00045,3)))</f>
        <v>9.0999999999999998E-2</v>
      </c>
      <c r="O131" s="226"/>
      <c r="P131" s="35"/>
      <c r="Q131" s="229">
        <v>1</v>
      </c>
      <c r="R131" s="231" t="s">
        <v>249</v>
      </c>
      <c r="S131" s="232"/>
      <c r="Y131" s="3"/>
      <c r="AA131" s="4"/>
      <c r="AB131" s="4"/>
      <c r="AC131" s="4"/>
    </row>
    <row r="132" spans="1:29" ht="61.5" customHeight="1" thickBot="1">
      <c r="B132" s="9"/>
      <c r="C132" s="15"/>
      <c r="D132" s="13"/>
      <c r="E132" s="14"/>
      <c r="F132" s="18"/>
      <c r="G132" s="18"/>
      <c r="H132" s="43"/>
      <c r="I132" s="54"/>
      <c r="J132" s="26"/>
      <c r="K132" s="223"/>
      <c r="L132" s="224"/>
      <c r="M132" s="168"/>
      <c r="N132" s="227"/>
      <c r="O132" s="228"/>
      <c r="P132" s="36"/>
      <c r="Q132" s="230"/>
      <c r="R132" s="233"/>
      <c r="S132" s="234"/>
      <c r="Y132" s="3"/>
      <c r="AA132" s="4"/>
      <c r="AB132" s="4"/>
      <c r="AC132" s="4"/>
    </row>
    <row r="133" spans="1:29" s="48" customFormat="1" ht="11.25" customHeight="1" thickBot="1">
      <c r="A133" s="153"/>
      <c r="B133" s="51"/>
      <c r="C133" s="42"/>
      <c r="D133" s="43"/>
      <c r="E133" s="44"/>
      <c r="F133" s="45"/>
      <c r="G133" s="45"/>
      <c r="H133" s="52" t="b">
        <f>Q133</f>
        <v>1</v>
      </c>
      <c r="I133" s="55">
        <f>IF(H133,1,0)</f>
        <v>1</v>
      </c>
      <c r="J133" s="21"/>
      <c r="K133" s="46"/>
      <c r="L133" s="46"/>
      <c r="M133" s="46"/>
      <c r="N133" s="21" t="b">
        <f>Q133</f>
        <v>1</v>
      </c>
      <c r="O133" s="22"/>
      <c r="P133" s="22"/>
      <c r="Q133" s="22" t="b">
        <f>NOT(OR(Q131="",Q131="Введите здесь значение"))</f>
        <v>1</v>
      </c>
      <c r="R133" s="22"/>
      <c r="S133" s="22"/>
      <c r="T133" s="22"/>
      <c r="U133" s="22"/>
      <c r="V133" s="46"/>
      <c r="W133" s="46"/>
      <c r="X133" s="46"/>
      <c r="Y133" s="46"/>
      <c r="Z133" s="46"/>
      <c r="AA133" s="46"/>
      <c r="AB133" s="47"/>
      <c r="AC133" s="46"/>
    </row>
    <row r="134" spans="1:29" ht="69" customHeight="1">
      <c r="A134" s="153" t="s">
        <v>250</v>
      </c>
      <c r="B134" s="9"/>
      <c r="C134" s="15"/>
      <c r="D134" s="13"/>
      <c r="E134" s="14"/>
      <c r="F134" s="18"/>
      <c r="G134" s="18"/>
      <c r="H134" s="43"/>
      <c r="I134" s="53"/>
      <c r="J134" s="40"/>
      <c r="K134" s="221" t="s">
        <v>251</v>
      </c>
      <c r="L134" s="222"/>
      <c r="M134" s="169"/>
      <c r="N134" s="225">
        <f>IF(NOT(AND(Справочник!H$14,Q136)),"Этот показатель вычисляется по введенному значению в ячейке справа",IF(Справочник!G$14=0,0,ROUND(Q134/Справочник!G$14+0.00045,3)))</f>
        <v>9.0999999999999998E-2</v>
      </c>
      <c r="O134" s="226"/>
      <c r="P134" s="35"/>
      <c r="Q134" s="229">
        <v>1</v>
      </c>
      <c r="R134" s="231" t="s">
        <v>252</v>
      </c>
      <c r="S134" s="232"/>
      <c r="Y134" s="3"/>
      <c r="AA134" s="4"/>
      <c r="AB134" s="4"/>
      <c r="AC134" s="4"/>
    </row>
    <row r="135" spans="1:29" ht="53.25" customHeight="1" thickBot="1">
      <c r="B135" s="9"/>
      <c r="C135" s="15"/>
      <c r="D135" s="13"/>
      <c r="E135" s="14"/>
      <c r="F135" s="18"/>
      <c r="G135" s="18"/>
      <c r="H135" s="43"/>
      <c r="I135" s="54"/>
      <c r="J135" s="26"/>
      <c r="K135" s="223"/>
      <c r="L135" s="224"/>
      <c r="M135" s="168"/>
      <c r="N135" s="227"/>
      <c r="O135" s="228"/>
      <c r="P135" s="36"/>
      <c r="Q135" s="230"/>
      <c r="R135" s="233"/>
      <c r="S135" s="234"/>
      <c r="Y135" s="3"/>
      <c r="AA135" s="4"/>
      <c r="AB135" s="4"/>
      <c r="AC135" s="4"/>
    </row>
    <row r="136" spans="1:29" s="48" customFormat="1" ht="11.25" customHeight="1" thickBot="1">
      <c r="A136" s="153"/>
      <c r="B136" s="51"/>
      <c r="C136" s="42"/>
      <c r="D136" s="43"/>
      <c r="E136" s="44"/>
      <c r="F136" s="45"/>
      <c r="G136" s="45"/>
      <c r="H136" s="52" t="b">
        <f>Q136</f>
        <v>1</v>
      </c>
      <c r="I136" s="55">
        <f>IF(H136,1,0)</f>
        <v>1</v>
      </c>
      <c r="J136" s="21"/>
      <c r="K136" s="46"/>
      <c r="L136" s="46"/>
      <c r="M136" s="46"/>
      <c r="N136" s="21" t="b">
        <f>Q136</f>
        <v>1</v>
      </c>
      <c r="O136" s="22"/>
      <c r="P136" s="22"/>
      <c r="Q136" s="22" t="b">
        <f>NOT(OR(Q134="",Q134="Введите здесь значение"))</f>
        <v>1</v>
      </c>
      <c r="R136" s="22"/>
      <c r="S136" s="22"/>
      <c r="T136" s="22"/>
      <c r="U136" s="22"/>
      <c r="V136" s="46"/>
      <c r="W136" s="46"/>
      <c r="X136" s="46"/>
      <c r="Y136" s="46"/>
      <c r="Z136" s="46"/>
      <c r="AA136" s="46"/>
      <c r="AB136" s="47"/>
      <c r="AC136" s="46"/>
    </row>
    <row r="137" spans="1:29" ht="33" customHeight="1">
      <c r="A137" s="153" t="s">
        <v>253</v>
      </c>
      <c r="B137" s="9"/>
      <c r="C137" s="15"/>
      <c r="D137" s="13"/>
      <c r="E137" s="14"/>
      <c r="F137" s="18"/>
      <c r="G137" s="18"/>
      <c r="H137" s="43"/>
      <c r="I137" s="53"/>
      <c r="J137" s="40"/>
      <c r="K137" s="235" t="s">
        <v>254</v>
      </c>
      <c r="L137" s="239"/>
      <c r="M137" s="169"/>
      <c r="N137" s="225">
        <f>IF(NOT(AND(Справочник!H$14,Q139)),"Этот показатель вычисляется по введенному значению в ячейке справа",IF(Справочник!G$14=0,0,ROUND(Q137/Справочник!G$14+0.00045,3)))</f>
        <v>0</v>
      </c>
      <c r="O137" s="226"/>
      <c r="P137" s="35"/>
      <c r="Q137" s="229">
        <v>0</v>
      </c>
      <c r="R137" s="231" t="s">
        <v>255</v>
      </c>
      <c r="S137" s="232"/>
      <c r="Y137" s="3"/>
      <c r="AA137" s="4"/>
      <c r="AB137" s="4"/>
      <c r="AC137" s="4"/>
    </row>
    <row r="138" spans="1:29" ht="33" customHeight="1" thickBot="1">
      <c r="B138" s="9"/>
      <c r="C138" s="15"/>
      <c r="D138" s="13"/>
      <c r="E138" s="14"/>
      <c r="F138" s="18"/>
      <c r="G138" s="18"/>
      <c r="H138" s="43"/>
      <c r="I138" s="54"/>
      <c r="J138" s="26"/>
      <c r="K138" s="240"/>
      <c r="L138" s="241"/>
      <c r="M138" s="168"/>
      <c r="N138" s="227"/>
      <c r="O138" s="228"/>
      <c r="P138" s="36"/>
      <c r="Q138" s="230"/>
      <c r="R138" s="233"/>
      <c r="S138" s="234"/>
      <c r="Y138" s="3"/>
      <c r="AA138" s="4"/>
      <c r="AB138" s="4"/>
      <c r="AC138" s="4"/>
    </row>
    <row r="139" spans="1:29" s="48" customFormat="1" ht="11.25" customHeight="1" thickBot="1">
      <c r="A139" s="153"/>
      <c r="B139" s="51"/>
      <c r="C139" s="42"/>
      <c r="D139" s="43"/>
      <c r="E139" s="44"/>
      <c r="F139" s="45"/>
      <c r="G139" s="45"/>
      <c r="H139" s="52" t="b">
        <f>Q139</f>
        <v>1</v>
      </c>
      <c r="I139" s="55">
        <f>IF(H139,1,0)</f>
        <v>1</v>
      </c>
      <c r="J139" s="21"/>
      <c r="K139" s="46"/>
      <c r="L139" s="46"/>
      <c r="M139" s="46"/>
      <c r="N139" s="21" t="b">
        <f>Q139</f>
        <v>1</v>
      </c>
      <c r="O139" s="22"/>
      <c r="P139" s="22"/>
      <c r="Q139" s="22" t="b">
        <f>NOT(OR(Q137="",Q137="Введите здесь значение"))</f>
        <v>1</v>
      </c>
      <c r="R139" s="22"/>
      <c r="S139" s="22"/>
      <c r="T139" s="22"/>
      <c r="U139" s="22"/>
      <c r="V139" s="46"/>
      <c r="W139" s="46"/>
      <c r="X139" s="46"/>
      <c r="Y139" s="46"/>
      <c r="Z139" s="46"/>
      <c r="AA139" s="46"/>
      <c r="AB139" s="47"/>
      <c r="AC139" s="46"/>
    </row>
    <row r="140" spans="1:29" ht="33" customHeight="1">
      <c r="A140" s="153" t="s">
        <v>256</v>
      </c>
      <c r="B140" s="9"/>
      <c r="C140" s="15"/>
      <c r="D140" s="13"/>
      <c r="E140" s="14"/>
      <c r="F140" s="18"/>
      <c r="G140" s="18"/>
      <c r="H140" s="43"/>
      <c r="I140" s="53"/>
      <c r="J140" s="40"/>
      <c r="K140" s="235" t="s">
        <v>257</v>
      </c>
      <c r="L140" s="239"/>
      <c r="M140" s="169"/>
      <c r="N140" s="225">
        <f>IF(NOT(AND(Справочник!H$14,Q142)),"Этот показатель вычисляется по введенному значению в ячейке справа",IF(Справочник!G$14=0,0,ROUND(Q140/Справочник!G$14+0.00045,3)))</f>
        <v>0</v>
      </c>
      <c r="O140" s="226"/>
      <c r="P140" s="35"/>
      <c r="Q140" s="229">
        <v>0</v>
      </c>
      <c r="R140" s="231" t="s">
        <v>258</v>
      </c>
      <c r="S140" s="232"/>
      <c r="Y140" s="3"/>
      <c r="AA140" s="4"/>
      <c r="AB140" s="4"/>
      <c r="AC140" s="4"/>
    </row>
    <row r="141" spans="1:29" ht="33" customHeight="1" thickBot="1">
      <c r="B141" s="9"/>
      <c r="C141" s="15"/>
      <c r="D141" s="13"/>
      <c r="E141" s="14"/>
      <c r="F141" s="18"/>
      <c r="G141" s="18"/>
      <c r="H141" s="43"/>
      <c r="I141" s="54"/>
      <c r="J141" s="26"/>
      <c r="K141" s="240"/>
      <c r="L141" s="241"/>
      <c r="M141" s="168"/>
      <c r="N141" s="227"/>
      <c r="O141" s="228"/>
      <c r="P141" s="36"/>
      <c r="Q141" s="230"/>
      <c r="R141" s="233"/>
      <c r="S141" s="234"/>
      <c r="Y141" s="3"/>
      <c r="AA141" s="4"/>
      <c r="AB141" s="4"/>
      <c r="AC141" s="4"/>
    </row>
    <row r="142" spans="1:29" s="48" customFormat="1" ht="11.25" customHeight="1" thickBot="1">
      <c r="A142" s="153"/>
      <c r="B142" s="51"/>
      <c r="C142" s="42"/>
      <c r="D142" s="43"/>
      <c r="E142" s="44"/>
      <c r="F142" s="45"/>
      <c r="G142" s="45"/>
      <c r="H142" s="52" t="b">
        <f>Q142</f>
        <v>1</v>
      </c>
      <c r="I142" s="55">
        <f>IF(H142,1,0)</f>
        <v>1</v>
      </c>
      <c r="J142" s="21"/>
      <c r="K142" s="46"/>
      <c r="L142" s="46"/>
      <c r="M142" s="46"/>
      <c r="N142" s="21" t="b">
        <f>Q142</f>
        <v>1</v>
      </c>
      <c r="O142" s="22"/>
      <c r="P142" s="22"/>
      <c r="Q142" s="22" t="b">
        <f>NOT(OR(Q140="",Q140="Введите здесь значение"))</f>
        <v>1</v>
      </c>
      <c r="R142" s="22"/>
      <c r="S142" s="22"/>
      <c r="T142" s="22"/>
      <c r="U142" s="22"/>
      <c r="V142" s="46"/>
      <c r="W142" s="46"/>
      <c r="X142" s="46"/>
      <c r="Y142" s="46"/>
      <c r="Z142" s="46"/>
      <c r="AA142" s="46"/>
      <c r="AB142" s="47"/>
      <c r="AC142" s="46"/>
    </row>
    <row r="143" spans="1:29" ht="33" customHeight="1">
      <c r="A143" s="153" t="s">
        <v>259</v>
      </c>
      <c r="B143" s="9"/>
      <c r="C143" s="15"/>
      <c r="D143" s="13"/>
      <c r="E143" s="14"/>
      <c r="F143" s="18"/>
      <c r="G143" s="18"/>
      <c r="H143" s="43"/>
      <c r="I143" s="53"/>
      <c r="J143" s="40"/>
      <c r="K143" s="235" t="s">
        <v>260</v>
      </c>
      <c r="L143" s="239"/>
      <c r="M143" s="169"/>
      <c r="N143" s="225">
        <f>IF(NOT(AND(Справочник!H$14,Q145)),"Этот показатель вычисляется по введенному значению в ячейке справа",IF(Справочник!G$14=0,0,ROUND(Q143/Справочник!G$14+0.00045,3)))</f>
        <v>0</v>
      </c>
      <c r="O143" s="226"/>
      <c r="P143" s="35"/>
      <c r="Q143" s="229">
        <v>0</v>
      </c>
      <c r="R143" s="231" t="s">
        <v>261</v>
      </c>
      <c r="S143" s="232"/>
      <c r="Y143" s="3"/>
      <c r="AA143" s="4"/>
      <c r="AB143" s="4"/>
      <c r="AC143" s="4"/>
    </row>
    <row r="144" spans="1:29" ht="33" customHeight="1" thickBot="1">
      <c r="B144" s="9"/>
      <c r="C144" s="15"/>
      <c r="D144" s="13"/>
      <c r="E144" s="14"/>
      <c r="F144" s="18"/>
      <c r="G144" s="18"/>
      <c r="H144" s="43"/>
      <c r="I144" s="54"/>
      <c r="J144" s="26"/>
      <c r="K144" s="240"/>
      <c r="L144" s="241"/>
      <c r="M144" s="168"/>
      <c r="N144" s="227"/>
      <c r="O144" s="228"/>
      <c r="P144" s="36"/>
      <c r="Q144" s="230"/>
      <c r="R144" s="233"/>
      <c r="S144" s="234"/>
      <c r="Y144" s="3"/>
      <c r="AA144" s="4"/>
      <c r="AB144" s="4"/>
      <c r="AC144" s="4"/>
    </row>
    <row r="145" spans="1:29" s="48" customFormat="1" ht="11.25" customHeight="1" thickBot="1">
      <c r="A145" s="153"/>
      <c r="B145" s="51"/>
      <c r="C145" s="42"/>
      <c r="D145" s="43"/>
      <c r="E145" s="44"/>
      <c r="F145" s="45"/>
      <c r="G145" s="45"/>
      <c r="H145" s="52" t="b">
        <f>Q145</f>
        <v>1</v>
      </c>
      <c r="I145" s="55">
        <f>IF(H145,1,0)</f>
        <v>1</v>
      </c>
      <c r="J145" s="21"/>
      <c r="K145" s="46"/>
      <c r="L145" s="46"/>
      <c r="M145" s="46"/>
      <c r="N145" s="21" t="b">
        <f>Q145</f>
        <v>1</v>
      </c>
      <c r="O145" s="22"/>
      <c r="P145" s="22"/>
      <c r="Q145" s="22" t="b">
        <f>NOT(OR(Q143="",Q143="Введите здесь значение"))</f>
        <v>1</v>
      </c>
      <c r="R145" s="22"/>
      <c r="S145" s="22"/>
      <c r="T145" s="22"/>
      <c r="U145" s="22"/>
      <c r="V145" s="46"/>
      <c r="W145" s="46"/>
      <c r="X145" s="46"/>
      <c r="Y145" s="46"/>
      <c r="Z145" s="46"/>
      <c r="AA145" s="46"/>
      <c r="AB145" s="47"/>
      <c r="AC145" s="46"/>
    </row>
    <row r="146" spans="1:29" ht="33" customHeight="1">
      <c r="A146" s="153" t="s">
        <v>262</v>
      </c>
      <c r="B146" s="9"/>
      <c r="C146" s="15"/>
      <c r="D146" s="13"/>
      <c r="E146" s="14"/>
      <c r="F146" s="18"/>
      <c r="G146" s="18"/>
      <c r="H146" s="43"/>
      <c r="I146" s="53"/>
      <c r="J146" s="40"/>
      <c r="K146" s="235" t="s">
        <v>263</v>
      </c>
      <c r="L146" s="239"/>
      <c r="M146" s="169"/>
      <c r="N146" s="225">
        <f>IF(NOT(AND(Справочник!H$14,Q148)),"Этот показатель вычисляется по введенному значению в ячейке справа",IF(Справочник!G$14=0,0,ROUND(Q146/Справочник!G$14+0.00045,3)))</f>
        <v>0</v>
      </c>
      <c r="O146" s="226"/>
      <c r="P146" s="35"/>
      <c r="Q146" s="229">
        <v>0</v>
      </c>
      <c r="R146" s="231" t="s">
        <v>264</v>
      </c>
      <c r="S146" s="232"/>
      <c r="Y146" s="3"/>
      <c r="AA146" s="4"/>
      <c r="AB146" s="4"/>
      <c r="AC146" s="4"/>
    </row>
    <row r="147" spans="1:29" ht="33" customHeight="1" thickBot="1">
      <c r="B147" s="9"/>
      <c r="C147" s="15"/>
      <c r="D147" s="13"/>
      <c r="E147" s="14"/>
      <c r="F147" s="18"/>
      <c r="G147" s="18"/>
      <c r="H147" s="43"/>
      <c r="I147" s="54"/>
      <c r="J147" s="26"/>
      <c r="K147" s="240"/>
      <c r="L147" s="241"/>
      <c r="M147" s="168"/>
      <c r="N147" s="227"/>
      <c r="O147" s="228"/>
      <c r="P147" s="36"/>
      <c r="Q147" s="230"/>
      <c r="R147" s="233"/>
      <c r="S147" s="234"/>
      <c r="Y147" s="3"/>
      <c r="AA147" s="4"/>
      <c r="AB147" s="4"/>
      <c r="AC147" s="4"/>
    </row>
    <row r="148" spans="1:29" s="48" customFormat="1" ht="11.25" customHeight="1" thickBot="1">
      <c r="A148" s="153"/>
      <c r="B148" s="51"/>
      <c r="C148" s="42"/>
      <c r="D148" s="43"/>
      <c r="E148" s="44"/>
      <c r="F148" s="45"/>
      <c r="G148" s="45"/>
      <c r="H148" s="52" t="b">
        <f>Q148</f>
        <v>1</v>
      </c>
      <c r="I148" s="55">
        <f>IF(H148,1,0)</f>
        <v>1</v>
      </c>
      <c r="J148" s="21"/>
      <c r="K148" s="46"/>
      <c r="L148" s="46"/>
      <c r="M148" s="46"/>
      <c r="N148" s="21" t="b">
        <f>Q148</f>
        <v>1</v>
      </c>
      <c r="O148" s="22"/>
      <c r="P148" s="22"/>
      <c r="Q148" s="22" t="b">
        <f>NOT(OR(Q146="",Q146="Введите здесь значение"))</f>
        <v>1</v>
      </c>
      <c r="R148" s="22"/>
      <c r="S148" s="22"/>
      <c r="T148" s="22"/>
      <c r="U148" s="22"/>
      <c r="V148" s="46"/>
      <c r="W148" s="46"/>
      <c r="X148" s="46"/>
      <c r="Y148" s="46"/>
      <c r="Z148" s="46"/>
      <c r="AA148" s="46"/>
      <c r="AB148" s="47"/>
      <c r="AC148" s="46"/>
    </row>
    <row r="149" spans="1:29" ht="33" customHeight="1">
      <c r="A149" s="153" t="s">
        <v>265</v>
      </c>
      <c r="B149" s="9"/>
      <c r="C149" s="15"/>
      <c r="D149" s="13"/>
      <c r="E149" s="14"/>
      <c r="F149" s="18"/>
      <c r="G149" s="18"/>
      <c r="H149" s="43"/>
      <c r="I149" s="53"/>
      <c r="J149" s="40"/>
      <c r="K149" s="235" t="s">
        <v>266</v>
      </c>
      <c r="L149" s="239"/>
      <c r="M149" s="169"/>
      <c r="N149" s="225">
        <f>IF(NOT(AND(Справочник!H$14,Q151)),"Этот показатель вычисляется по введенному значению в ячейке справа",IF(Справочник!G$14=0,0,ROUND(Q149/Справочник!G$14+0.00045,3)))</f>
        <v>0</v>
      </c>
      <c r="O149" s="226"/>
      <c r="P149" s="35"/>
      <c r="Q149" s="229">
        <v>0</v>
      </c>
      <c r="R149" s="231" t="s">
        <v>267</v>
      </c>
      <c r="S149" s="232"/>
      <c r="Y149" s="3"/>
      <c r="AA149" s="4"/>
      <c r="AB149" s="4"/>
      <c r="AC149" s="4"/>
    </row>
    <row r="150" spans="1:29" ht="33" customHeight="1" thickBot="1">
      <c r="B150" s="9"/>
      <c r="C150" s="15"/>
      <c r="D150" s="13"/>
      <c r="E150" s="14"/>
      <c r="F150" s="18"/>
      <c r="G150" s="18"/>
      <c r="H150" s="43"/>
      <c r="I150" s="54"/>
      <c r="J150" s="26"/>
      <c r="K150" s="240"/>
      <c r="L150" s="241"/>
      <c r="M150" s="168"/>
      <c r="N150" s="227"/>
      <c r="O150" s="228"/>
      <c r="P150" s="36"/>
      <c r="Q150" s="230"/>
      <c r="R150" s="233"/>
      <c r="S150" s="234"/>
      <c r="Y150" s="3"/>
      <c r="AA150" s="4"/>
      <c r="AB150" s="4"/>
      <c r="AC150" s="4"/>
    </row>
    <row r="151" spans="1:29" s="48" customFormat="1" ht="11.25" customHeight="1" thickBot="1">
      <c r="A151" s="153"/>
      <c r="B151" s="51"/>
      <c r="C151" s="42"/>
      <c r="D151" s="43"/>
      <c r="E151" s="44"/>
      <c r="F151" s="45"/>
      <c r="G151" s="45"/>
      <c r="H151" s="52" t="b">
        <f>Q151</f>
        <v>1</v>
      </c>
      <c r="I151" s="55">
        <f>IF(H151,1,0)</f>
        <v>1</v>
      </c>
      <c r="J151" s="21"/>
      <c r="K151" s="46"/>
      <c r="L151" s="46"/>
      <c r="M151" s="46"/>
      <c r="N151" s="21" t="b">
        <f>Q151</f>
        <v>1</v>
      </c>
      <c r="O151" s="22"/>
      <c r="P151" s="22"/>
      <c r="Q151" s="22" t="b">
        <f>NOT(OR(Q149="",Q149="Введите здесь значение"))</f>
        <v>1</v>
      </c>
      <c r="R151" s="22"/>
      <c r="S151" s="22"/>
      <c r="T151" s="22"/>
      <c r="U151" s="22"/>
      <c r="V151" s="46"/>
      <c r="W151" s="46"/>
      <c r="X151" s="46"/>
      <c r="Y151" s="46"/>
      <c r="Z151" s="46"/>
      <c r="AA151" s="46"/>
      <c r="AB151" s="47"/>
      <c r="AC151" s="46"/>
    </row>
    <row r="152" spans="1:29" ht="33" customHeight="1">
      <c r="A152" s="153" t="s">
        <v>268</v>
      </c>
      <c r="B152" s="9"/>
      <c r="C152" s="15"/>
      <c r="D152" s="13"/>
      <c r="E152" s="14"/>
      <c r="F152" s="18"/>
      <c r="G152" s="18"/>
      <c r="H152" s="43"/>
      <c r="I152" s="53"/>
      <c r="J152" s="40"/>
      <c r="K152" s="235" t="s">
        <v>269</v>
      </c>
      <c r="L152" s="239"/>
      <c r="M152" s="169"/>
      <c r="N152" s="225">
        <f>IF(NOT(AND(Справочник!H$14,Q154)),"Этот показатель вычисляется по введенному значению в ячейке справа",IF(Справочник!G$14=0,0,ROUND(Q152/Справочник!G$14+0.00045,3)))</f>
        <v>0</v>
      </c>
      <c r="O152" s="226"/>
      <c r="P152" s="35"/>
      <c r="Q152" s="229">
        <v>0</v>
      </c>
      <c r="R152" s="231" t="s">
        <v>270</v>
      </c>
      <c r="S152" s="232"/>
      <c r="Y152" s="3"/>
      <c r="AA152" s="4"/>
      <c r="AB152" s="4"/>
      <c r="AC152" s="4"/>
    </row>
    <row r="153" spans="1:29" ht="33" customHeight="1" thickBot="1">
      <c r="B153" s="9"/>
      <c r="C153" s="15"/>
      <c r="D153" s="13"/>
      <c r="E153" s="14"/>
      <c r="F153" s="18"/>
      <c r="G153" s="18"/>
      <c r="H153" s="43"/>
      <c r="I153" s="54"/>
      <c r="J153" s="26"/>
      <c r="K153" s="240"/>
      <c r="L153" s="241"/>
      <c r="M153" s="168"/>
      <c r="N153" s="227"/>
      <c r="O153" s="228"/>
      <c r="P153" s="36"/>
      <c r="Q153" s="230"/>
      <c r="R153" s="233"/>
      <c r="S153" s="234"/>
      <c r="Y153" s="3"/>
      <c r="AA153" s="4"/>
      <c r="AB153" s="4"/>
      <c r="AC153" s="4"/>
    </row>
    <row r="154" spans="1:29" s="48" customFormat="1" ht="11.25" customHeight="1" thickBot="1">
      <c r="A154" s="153"/>
      <c r="B154" s="51"/>
      <c r="C154" s="42"/>
      <c r="D154" s="43"/>
      <c r="E154" s="44"/>
      <c r="F154" s="45"/>
      <c r="G154" s="45"/>
      <c r="H154" s="52" t="b">
        <f>Q154</f>
        <v>1</v>
      </c>
      <c r="I154" s="55">
        <f>IF(H154,1,0)</f>
        <v>1</v>
      </c>
      <c r="J154" s="21"/>
      <c r="K154" s="46"/>
      <c r="L154" s="46"/>
      <c r="M154" s="46"/>
      <c r="N154" s="21" t="b">
        <f>Q154</f>
        <v>1</v>
      </c>
      <c r="O154" s="22"/>
      <c r="P154" s="22"/>
      <c r="Q154" s="22" t="b">
        <f>NOT(OR(Q152="",Q152="Введите здесь значение"))</f>
        <v>1</v>
      </c>
      <c r="R154" s="22"/>
      <c r="S154" s="22"/>
      <c r="T154" s="22"/>
      <c r="U154" s="22"/>
      <c r="V154" s="46"/>
      <c r="W154" s="46"/>
      <c r="X154" s="46"/>
      <c r="Y154" s="46"/>
      <c r="Z154" s="46"/>
      <c r="AA154" s="46"/>
      <c r="AB154" s="47"/>
      <c r="AC154" s="46"/>
    </row>
    <row r="155" spans="1:29" ht="33" customHeight="1">
      <c r="A155" s="153" t="s">
        <v>271</v>
      </c>
      <c r="B155" s="9"/>
      <c r="C155" s="15"/>
      <c r="D155" s="13"/>
      <c r="E155" s="14"/>
      <c r="F155" s="18"/>
      <c r="G155" s="18"/>
      <c r="H155" s="43"/>
      <c r="I155" s="53"/>
      <c r="J155" s="40"/>
      <c r="K155" s="235" t="s">
        <v>272</v>
      </c>
      <c r="L155" s="239"/>
      <c r="M155" s="169"/>
      <c r="N155" s="225">
        <f>IF(NOT(AND(Справочник!H$14,Q157)),"Этот показатель вычисляется по введенному значению в ячейке справа",IF(Справочник!G$14=0,0,ROUND(Q155/Справочник!G$14+0.00045,3)))</f>
        <v>0</v>
      </c>
      <c r="O155" s="226"/>
      <c r="P155" s="35"/>
      <c r="Q155" s="229">
        <v>0</v>
      </c>
      <c r="R155" s="231" t="s">
        <v>273</v>
      </c>
      <c r="S155" s="232"/>
      <c r="Y155" s="3"/>
      <c r="AA155" s="4"/>
      <c r="AB155" s="4"/>
      <c r="AC155" s="4"/>
    </row>
    <row r="156" spans="1:29" ht="33" customHeight="1" thickBot="1">
      <c r="B156" s="9"/>
      <c r="C156" s="15"/>
      <c r="D156" s="13"/>
      <c r="E156" s="14"/>
      <c r="F156" s="18"/>
      <c r="G156" s="18"/>
      <c r="H156" s="43"/>
      <c r="I156" s="54"/>
      <c r="J156" s="26"/>
      <c r="K156" s="240"/>
      <c r="L156" s="241"/>
      <c r="M156" s="168"/>
      <c r="N156" s="227"/>
      <c r="O156" s="228"/>
      <c r="P156" s="36"/>
      <c r="Q156" s="230"/>
      <c r="R156" s="233"/>
      <c r="S156" s="234"/>
      <c r="Y156" s="3"/>
      <c r="AA156" s="4"/>
      <c r="AB156" s="4"/>
      <c r="AC156" s="4"/>
    </row>
    <row r="157" spans="1:29" s="48" customFormat="1" ht="11.25" customHeight="1" thickBot="1">
      <c r="A157" s="153"/>
      <c r="B157" s="51"/>
      <c r="C157" s="42"/>
      <c r="D157" s="43"/>
      <c r="E157" s="44"/>
      <c r="F157" s="45"/>
      <c r="G157" s="45"/>
      <c r="H157" s="52" t="b">
        <f>Q157</f>
        <v>1</v>
      </c>
      <c r="I157" s="55">
        <f>IF(H157,1,0)</f>
        <v>1</v>
      </c>
      <c r="J157" s="21"/>
      <c r="K157" s="46"/>
      <c r="L157" s="46"/>
      <c r="M157" s="46"/>
      <c r="N157" s="21" t="b">
        <f>Q157</f>
        <v>1</v>
      </c>
      <c r="O157" s="22"/>
      <c r="P157" s="22"/>
      <c r="Q157" s="22" t="b">
        <f>NOT(OR(Q155="",Q155="Введите здесь значение"))</f>
        <v>1</v>
      </c>
      <c r="R157" s="22"/>
      <c r="S157" s="22"/>
      <c r="T157" s="22"/>
      <c r="U157" s="22"/>
      <c r="V157" s="46"/>
      <c r="W157" s="46"/>
      <c r="X157" s="46"/>
      <c r="Y157" s="46"/>
      <c r="Z157" s="46"/>
      <c r="AA157" s="46"/>
      <c r="AB157" s="47"/>
      <c r="AC157" s="46"/>
    </row>
    <row r="158" spans="1:29" ht="33" customHeight="1">
      <c r="A158" s="153" t="s">
        <v>274</v>
      </c>
      <c r="B158" s="9"/>
      <c r="C158" s="15"/>
      <c r="D158" s="13"/>
      <c r="E158" s="58"/>
      <c r="F158" s="133"/>
      <c r="G158" s="133"/>
      <c r="H158" s="74"/>
      <c r="I158" s="53"/>
      <c r="J158" s="40"/>
      <c r="K158" s="235" t="s">
        <v>275</v>
      </c>
      <c r="L158" s="239"/>
      <c r="M158" s="169"/>
      <c r="N158" s="225">
        <f>IF(NOT(AND(Справочник!H$14,Q160)),"Этот показатель вычисляется по введенному значению в ячейке справа",IF(Справочник!G$14=0,0,ROUND(Q158/Справочник!G$14+0.00045,3)))</f>
        <v>0</v>
      </c>
      <c r="O158" s="226"/>
      <c r="P158" s="35"/>
      <c r="Q158" s="229">
        <v>0</v>
      </c>
      <c r="R158" s="231" t="s">
        <v>276</v>
      </c>
      <c r="S158" s="232"/>
      <c r="Y158" s="3"/>
      <c r="AA158" s="4"/>
      <c r="AB158" s="4"/>
      <c r="AC158" s="4"/>
    </row>
    <row r="159" spans="1:29" ht="33" customHeight="1" thickBot="1">
      <c r="B159" s="9"/>
      <c r="C159" s="15"/>
      <c r="D159" s="18"/>
      <c r="E159" s="23"/>
      <c r="F159" s="23"/>
      <c r="G159" s="23"/>
      <c r="H159" s="73"/>
      <c r="I159" s="23"/>
      <c r="J159" s="26"/>
      <c r="K159" s="240"/>
      <c r="L159" s="241"/>
      <c r="M159" s="168"/>
      <c r="N159" s="227"/>
      <c r="O159" s="228"/>
      <c r="P159" s="36"/>
      <c r="Q159" s="230"/>
      <c r="R159" s="233"/>
      <c r="S159" s="234"/>
      <c r="Y159" s="3"/>
      <c r="AA159" s="4"/>
      <c r="AB159" s="4"/>
      <c r="AC159" s="4"/>
    </row>
    <row r="160" spans="1:29" s="48" customFormat="1" ht="11.25" customHeight="1">
      <c r="A160" s="153"/>
      <c r="B160" s="51"/>
      <c r="C160" s="42"/>
      <c r="D160" s="132"/>
      <c r="E160" s="132"/>
      <c r="F160" s="63">
        <f>L160</f>
        <v>0</v>
      </c>
      <c r="G160" s="63">
        <f>M160</f>
        <v>0</v>
      </c>
      <c r="H160" s="63" t="b">
        <f>Q160</f>
        <v>1</v>
      </c>
      <c r="I160" s="57">
        <f>IF(H160,1,0)</f>
        <v>1</v>
      </c>
      <c r="J160" s="21"/>
      <c r="K160" s="46"/>
      <c r="L160" s="46"/>
      <c r="M160" s="46"/>
      <c r="N160" s="21" t="b">
        <f>Q160</f>
        <v>1</v>
      </c>
      <c r="O160" s="22"/>
      <c r="P160" s="22"/>
      <c r="Q160" s="22" t="b">
        <f>NOT(OR(Q158="",Q158="Введите здесь значение"))</f>
        <v>1</v>
      </c>
      <c r="R160" s="22"/>
      <c r="S160" s="22"/>
      <c r="T160" s="22"/>
      <c r="U160" s="22"/>
      <c r="V160" s="46"/>
      <c r="W160" s="46"/>
      <c r="X160" s="46"/>
      <c r="Y160" s="46"/>
      <c r="Z160" s="46"/>
      <c r="AA160" s="47"/>
      <c r="AB160" s="46"/>
    </row>
    <row r="161" spans="1:29" ht="18" customHeight="1">
      <c r="A161" s="153" t="s">
        <v>277</v>
      </c>
      <c r="B161" s="9"/>
      <c r="C161" s="24"/>
      <c r="D161" s="275" t="s">
        <v>27</v>
      </c>
      <c r="E161" s="276"/>
      <c r="F161" s="276"/>
      <c r="G161" s="276"/>
      <c r="H161" s="276"/>
      <c r="I161" s="276"/>
      <c r="J161" s="276"/>
      <c r="K161" s="276"/>
      <c r="L161" s="276"/>
      <c r="M161" s="276"/>
      <c r="N161" s="276"/>
      <c r="O161" s="276"/>
      <c r="P161" s="276"/>
      <c r="Q161" s="276"/>
      <c r="R161" s="277"/>
      <c r="S161" s="10"/>
      <c r="T161" s="10"/>
      <c r="U161" s="10"/>
    </row>
    <row r="162" spans="1:29" s="8" customFormat="1" ht="18" customHeight="1">
      <c r="A162" s="154"/>
      <c r="B162" s="9"/>
      <c r="C162" s="25"/>
      <c r="D162" s="278"/>
      <c r="E162" s="279"/>
      <c r="F162" s="279"/>
      <c r="G162" s="279"/>
      <c r="H162" s="279"/>
      <c r="I162" s="279"/>
      <c r="J162" s="279"/>
      <c r="K162" s="279"/>
      <c r="L162" s="279"/>
      <c r="M162" s="279"/>
      <c r="N162" s="279"/>
      <c r="O162" s="279"/>
      <c r="P162" s="279"/>
      <c r="Q162" s="279"/>
      <c r="R162" s="280"/>
      <c r="S162" s="10"/>
      <c r="T162" s="10"/>
      <c r="U162" s="10"/>
      <c r="V162" s="6"/>
      <c r="W162" s="6"/>
      <c r="X162" s="6"/>
      <c r="Y162" s="6"/>
      <c r="Z162" s="6"/>
      <c r="AA162" s="6"/>
      <c r="AB162" s="7"/>
      <c r="AC162" s="6"/>
    </row>
    <row r="163" spans="1:29" s="8" customFormat="1" ht="11.25" hidden="1" customHeight="1">
      <c r="A163" s="154"/>
      <c r="B163" s="9"/>
      <c r="C163" s="12"/>
      <c r="D163" s="13"/>
      <c r="E163" s="14"/>
      <c r="F163" s="18"/>
      <c r="G163" s="18"/>
      <c r="H163" s="70"/>
      <c r="I163" s="5"/>
      <c r="J163" s="5"/>
      <c r="K163" s="6"/>
      <c r="L163" s="6"/>
      <c r="M163" s="6"/>
      <c r="N163" s="5"/>
      <c r="O163" s="5"/>
      <c r="P163" s="5"/>
      <c r="Q163" s="5"/>
      <c r="R163" s="5"/>
      <c r="S163" s="5"/>
      <c r="T163" s="5"/>
      <c r="U163" s="5"/>
      <c r="V163" s="6"/>
      <c r="W163" s="6"/>
      <c r="X163" s="6"/>
      <c r="Y163" s="6"/>
      <c r="Z163" s="6"/>
      <c r="AA163" s="6"/>
      <c r="AB163" s="7"/>
      <c r="AC163" s="6"/>
    </row>
    <row r="164" spans="1:29" ht="14.25" customHeight="1">
      <c r="B164" s="9"/>
      <c r="C164" s="15"/>
      <c r="D164" s="43"/>
      <c r="E164" s="137"/>
      <c r="F164" s="281" t="s">
        <v>11</v>
      </c>
      <c r="G164" s="282"/>
      <c r="H164" s="282"/>
      <c r="I164" s="282"/>
      <c r="J164" s="282"/>
      <c r="K164" s="282"/>
      <c r="L164" s="282"/>
      <c r="M164" s="282"/>
      <c r="N164" s="282"/>
      <c r="O164" s="282"/>
      <c r="P164" s="282"/>
      <c r="Q164" s="282"/>
      <c r="R164" s="283"/>
      <c r="S164" s="30"/>
      <c r="T164" s="30"/>
      <c r="U164" s="30"/>
      <c r="AA164" s="3"/>
      <c r="AB164" s="2"/>
      <c r="AC164" s="4"/>
    </row>
    <row r="165" spans="1:29" ht="14.25" customHeight="1">
      <c r="B165" s="9"/>
      <c r="C165" s="15"/>
      <c r="D165" s="43"/>
      <c r="E165" s="137"/>
      <c r="F165" s="284"/>
      <c r="G165" s="285"/>
      <c r="H165" s="285"/>
      <c r="I165" s="285"/>
      <c r="J165" s="285"/>
      <c r="K165" s="285"/>
      <c r="L165" s="285"/>
      <c r="M165" s="285"/>
      <c r="N165" s="285"/>
      <c r="O165" s="285"/>
      <c r="P165" s="285"/>
      <c r="Q165" s="285"/>
      <c r="R165" s="286"/>
      <c r="S165" s="30"/>
      <c r="T165" s="30"/>
      <c r="U165" s="30"/>
      <c r="AA165" s="3"/>
      <c r="AB165" s="2"/>
      <c r="AC165" s="4"/>
    </row>
    <row r="166" spans="1:29" ht="11.25" customHeight="1">
      <c r="B166" s="9"/>
      <c r="C166" s="15"/>
      <c r="D166" s="43"/>
      <c r="E166" s="44"/>
      <c r="F166" s="23"/>
      <c r="G166" s="23"/>
      <c r="H166" s="136"/>
      <c r="I166" s="29"/>
      <c r="J166" s="17"/>
      <c r="N166" s="30"/>
      <c r="O166" s="30"/>
      <c r="P166" s="30"/>
      <c r="Q166" s="30"/>
      <c r="R166" s="30"/>
      <c r="S166" s="30"/>
      <c r="T166" s="30"/>
      <c r="U166" s="30"/>
      <c r="AA166" s="3"/>
      <c r="AB166" s="2"/>
      <c r="AC166" s="4"/>
    </row>
    <row r="167" spans="1:29" ht="17.25" customHeight="1">
      <c r="A167" s="153" t="s">
        <v>278</v>
      </c>
      <c r="B167" s="9"/>
      <c r="C167" s="15"/>
      <c r="D167" s="43"/>
      <c r="E167" s="59"/>
      <c r="F167" s="40"/>
      <c r="G167" s="38"/>
      <c r="H167" s="235" t="s">
        <v>279</v>
      </c>
      <c r="I167" s="242"/>
      <c r="J167" s="242"/>
      <c r="K167" s="242"/>
      <c r="L167" s="242"/>
      <c r="M167" s="242"/>
      <c r="N167" s="242"/>
      <c r="O167" s="242"/>
      <c r="P167" s="242"/>
      <c r="Q167" s="242"/>
      <c r="R167" s="239"/>
      <c r="S167" s="4"/>
      <c r="T167" s="4"/>
      <c r="U167" s="4"/>
      <c r="V167" s="4"/>
      <c r="W167" s="4"/>
      <c r="X167" s="4"/>
      <c r="Y167" s="4"/>
      <c r="Z167" s="4"/>
      <c r="AA167" s="4"/>
      <c r="AB167" s="4"/>
      <c r="AC167" s="4"/>
    </row>
    <row r="168" spans="1:29" ht="17.25" customHeight="1">
      <c r="B168" s="9"/>
      <c r="C168" s="15"/>
      <c r="D168" s="43"/>
      <c r="E168" s="138"/>
      <c r="F168" s="26"/>
      <c r="G168" s="39"/>
      <c r="H168" s="240"/>
      <c r="I168" s="243"/>
      <c r="J168" s="243"/>
      <c r="K168" s="243"/>
      <c r="L168" s="243"/>
      <c r="M168" s="243"/>
      <c r="N168" s="243"/>
      <c r="O168" s="243"/>
      <c r="P168" s="243"/>
      <c r="Q168" s="243"/>
      <c r="R168" s="241"/>
      <c r="S168" s="4"/>
      <c r="T168" s="4"/>
      <c r="U168" s="4"/>
      <c r="V168" s="4"/>
      <c r="W168" s="4"/>
      <c r="X168" s="4"/>
      <c r="Y168" s="4"/>
      <c r="Z168" s="4"/>
      <c r="AA168" s="4"/>
      <c r="AB168" s="4"/>
      <c r="AC168" s="4"/>
    </row>
    <row r="169" spans="1:29" s="48" customFormat="1" ht="11.25" customHeight="1" thickBot="1">
      <c r="A169" s="153"/>
      <c r="B169" s="51"/>
      <c r="C169" s="42"/>
      <c r="D169" s="43"/>
      <c r="E169" s="44"/>
      <c r="F169" s="45"/>
      <c r="G169" s="37"/>
      <c r="H169" s="64"/>
      <c r="I169" s="77"/>
      <c r="J169" s="46"/>
      <c r="K169" s="46"/>
      <c r="L169" s="46"/>
      <c r="M169" s="46"/>
      <c r="N169" s="47"/>
      <c r="O169" s="46"/>
    </row>
    <row r="170" spans="1:29" ht="54" customHeight="1">
      <c r="A170" s="153" t="s">
        <v>280</v>
      </c>
      <c r="B170" s="9"/>
      <c r="C170" s="15"/>
      <c r="D170" s="13"/>
      <c r="E170" s="14"/>
      <c r="F170" s="18"/>
      <c r="G170" s="18"/>
      <c r="H170" s="43"/>
      <c r="I170" s="53"/>
      <c r="J170" s="40"/>
      <c r="K170" s="221" t="s">
        <v>281</v>
      </c>
      <c r="L170" s="222"/>
      <c r="M170" s="169"/>
      <c r="N170" s="271">
        <f>IF(NOT(AND(Справочник!H$19,Q172)),"Этот показатель вычисляется по введенному значению в ячейке справа",ROUND(Q170/Справочник!G$19*1000+0.045,1))</f>
        <v>21.1</v>
      </c>
      <c r="O170" s="272"/>
      <c r="P170" s="35"/>
      <c r="Q170" s="229">
        <v>48</v>
      </c>
      <c r="R170" s="231" t="s">
        <v>282</v>
      </c>
      <c r="S170" s="232"/>
      <c r="Y170" s="3"/>
      <c r="AA170" s="4"/>
      <c r="AB170" s="4"/>
      <c r="AC170" s="4"/>
    </row>
    <row r="171" spans="1:29" ht="54" customHeight="1" thickBot="1">
      <c r="B171" s="9"/>
      <c r="C171" s="15"/>
      <c r="D171" s="13"/>
      <c r="E171" s="14"/>
      <c r="F171" s="18"/>
      <c r="G171" s="18"/>
      <c r="H171" s="43"/>
      <c r="I171" s="54"/>
      <c r="J171" s="26"/>
      <c r="K171" s="223"/>
      <c r="L171" s="224"/>
      <c r="M171" s="168"/>
      <c r="N171" s="273"/>
      <c r="O171" s="274"/>
      <c r="P171" s="36"/>
      <c r="Q171" s="230"/>
      <c r="R171" s="233"/>
      <c r="S171" s="234"/>
      <c r="Y171" s="3"/>
      <c r="AA171" s="4"/>
      <c r="AB171" s="4"/>
      <c r="AC171" s="4"/>
    </row>
    <row r="172" spans="1:29" s="48" customFormat="1" ht="11.25" customHeight="1" thickBot="1">
      <c r="A172" s="153"/>
      <c r="B172" s="51"/>
      <c r="C172" s="42"/>
      <c r="D172" s="43"/>
      <c r="E172" s="44"/>
      <c r="F172" s="45"/>
      <c r="G172" s="45"/>
      <c r="H172" s="52" t="b">
        <f>N172</f>
        <v>1</v>
      </c>
      <c r="I172" s="55">
        <f>IF(H172,1,0)</f>
        <v>1</v>
      </c>
      <c r="J172" s="21"/>
      <c r="K172" s="46"/>
      <c r="L172" s="46"/>
      <c r="M172" s="46"/>
      <c r="N172" s="21" t="b">
        <f>Q172</f>
        <v>1</v>
      </c>
      <c r="O172" s="22"/>
      <c r="P172" s="22"/>
      <c r="Q172" s="22" t="b">
        <f>NOT(OR(Q170="",Q170="Введите здесь значение"))</f>
        <v>1</v>
      </c>
      <c r="R172" s="22"/>
      <c r="S172" s="22"/>
      <c r="T172" s="22"/>
      <c r="U172" s="22"/>
      <c r="V172" s="46"/>
      <c r="W172" s="46"/>
      <c r="X172" s="46"/>
      <c r="Y172" s="46"/>
      <c r="Z172" s="46"/>
      <c r="AA172" s="46"/>
      <c r="AB172" s="47"/>
      <c r="AC172" s="46"/>
    </row>
    <row r="173" spans="1:29" ht="33" customHeight="1">
      <c r="A173" s="153" t="s">
        <v>283</v>
      </c>
      <c r="B173" s="9"/>
      <c r="C173" s="15"/>
      <c r="D173" s="43"/>
      <c r="E173" s="44"/>
      <c r="F173" s="45"/>
      <c r="G173" s="37"/>
      <c r="H173" s="43"/>
      <c r="I173" s="53"/>
      <c r="J173" s="40"/>
      <c r="K173" s="235" t="s">
        <v>284</v>
      </c>
      <c r="L173" s="236"/>
      <c r="M173" s="49"/>
      <c r="N173" s="261" t="s">
        <v>155</v>
      </c>
      <c r="O173" s="262"/>
      <c r="P173" s="27"/>
      <c r="Q173" s="265" t="s">
        <v>285</v>
      </c>
      <c r="R173" s="266"/>
      <c r="S173" s="267"/>
      <c r="T173" s="4"/>
      <c r="U173" s="4"/>
      <c r="V173" s="4"/>
      <c r="W173" s="4"/>
      <c r="X173" s="4"/>
      <c r="Y173" s="4"/>
      <c r="Z173" s="4"/>
      <c r="AA173" s="4"/>
      <c r="AB173" s="4"/>
      <c r="AC173" s="4"/>
    </row>
    <row r="174" spans="1:29" ht="33" customHeight="1" thickBot="1">
      <c r="B174" s="9"/>
      <c r="C174" s="15"/>
      <c r="D174" s="43"/>
      <c r="E174" s="44"/>
      <c r="F174" s="45"/>
      <c r="G174" s="37"/>
      <c r="H174" s="45"/>
      <c r="I174" s="61"/>
      <c r="J174" s="26"/>
      <c r="K174" s="237"/>
      <c r="L174" s="238"/>
      <c r="M174" s="50"/>
      <c r="N174" s="263"/>
      <c r="O174" s="264"/>
      <c r="P174" s="28"/>
      <c r="Q174" s="268" t="s">
        <v>286</v>
      </c>
      <c r="R174" s="269"/>
      <c r="S174" s="270"/>
      <c r="T174" s="4"/>
      <c r="U174" s="4"/>
      <c r="V174" s="4"/>
      <c r="W174" s="4"/>
      <c r="X174" s="4"/>
      <c r="Y174" s="4"/>
      <c r="Z174" s="4"/>
      <c r="AA174" s="4"/>
      <c r="AB174" s="4"/>
      <c r="AC174" s="4"/>
    </row>
    <row r="175" spans="1:29" s="48" customFormat="1" ht="12" customHeight="1">
      <c r="A175" s="153"/>
      <c r="B175" s="51"/>
      <c r="C175" s="42"/>
      <c r="D175" s="43"/>
      <c r="E175" s="44"/>
      <c r="F175" s="45"/>
      <c r="G175" s="37"/>
      <c r="H175" s="21" t="b">
        <f>AND(N175,Q175)</f>
        <v>1</v>
      </c>
      <c r="I175" s="62">
        <f>IF(H175,1,0)</f>
        <v>1</v>
      </c>
      <c r="J175" s="21"/>
      <c r="K175" s="46"/>
      <c r="L175" s="46"/>
      <c r="M175" s="46"/>
      <c r="N175" s="22" t="b">
        <f t="shared" ref="N175" si="6">NOT(OR(N173="",N173="Укажите здесь ""Имеется"" или ""Отсутствует"""))</f>
        <v>1</v>
      </c>
      <c r="P175" s="22"/>
      <c r="Q175" s="22" t="b">
        <f t="shared" ref="Q175" si="7">OR(N173="Отсутствует",NOT(OR(Q173="",Q173="Укажите здесь ссылку на документ",Q174="",Q174="Укажите здесь название документа и соответствующий номер страницы")))</f>
        <v>1</v>
      </c>
      <c r="R175" s="22"/>
      <c r="S175" s="22"/>
      <c r="T175" s="46"/>
    </row>
    <row r="176" spans="1:29" ht="17.25" customHeight="1">
      <c r="A176" s="153" t="s">
        <v>287</v>
      </c>
      <c r="B176" s="9"/>
      <c r="C176" s="15"/>
      <c r="D176" s="43"/>
      <c r="E176" s="59"/>
      <c r="F176" s="40"/>
      <c r="G176" s="38"/>
      <c r="H176" s="235" t="s">
        <v>288</v>
      </c>
      <c r="I176" s="242"/>
      <c r="J176" s="242"/>
      <c r="K176" s="242"/>
      <c r="L176" s="242"/>
      <c r="M176" s="242"/>
      <c r="N176" s="242"/>
      <c r="O176" s="242"/>
      <c r="P176" s="242"/>
      <c r="Q176" s="242"/>
      <c r="R176" s="239"/>
      <c r="S176" s="4"/>
      <c r="T176" s="4"/>
      <c r="U176" s="4"/>
      <c r="V176" s="4"/>
      <c r="W176" s="4"/>
      <c r="X176" s="4"/>
      <c r="Y176" s="4"/>
      <c r="Z176" s="4"/>
      <c r="AA176" s="4"/>
      <c r="AB176" s="4"/>
      <c r="AC176" s="4"/>
    </row>
    <row r="177" spans="1:29" ht="17.25" customHeight="1">
      <c r="B177" s="9"/>
      <c r="C177" s="15"/>
      <c r="D177" s="43"/>
      <c r="E177" s="138"/>
      <c r="F177" s="26"/>
      <c r="G177" s="39"/>
      <c r="H177" s="240"/>
      <c r="I177" s="243"/>
      <c r="J177" s="243"/>
      <c r="K177" s="243"/>
      <c r="L177" s="243"/>
      <c r="M177" s="243"/>
      <c r="N177" s="243"/>
      <c r="O177" s="243"/>
      <c r="P177" s="243"/>
      <c r="Q177" s="243"/>
      <c r="R177" s="241"/>
      <c r="S177" s="4"/>
      <c r="T177" s="4"/>
      <c r="U177" s="4"/>
      <c r="V177" s="4"/>
      <c r="W177" s="4"/>
      <c r="X177" s="4"/>
      <c r="Y177" s="4"/>
      <c r="Z177" s="4"/>
      <c r="AA177" s="4"/>
      <c r="AB177" s="4"/>
      <c r="AC177" s="4"/>
    </row>
    <row r="178" spans="1:29" s="48" customFormat="1" ht="11.25" customHeight="1" thickBot="1">
      <c r="A178" s="153"/>
      <c r="B178" s="51"/>
      <c r="C178" s="42"/>
      <c r="D178" s="43"/>
      <c r="E178" s="44"/>
      <c r="F178" s="45"/>
      <c r="G178" s="37"/>
      <c r="H178" s="64"/>
      <c r="I178" s="77"/>
      <c r="J178" s="46"/>
      <c r="K178" s="46"/>
      <c r="L178" s="46"/>
      <c r="M178" s="46"/>
      <c r="N178" s="47"/>
      <c r="O178" s="46"/>
    </row>
    <row r="179" spans="1:29" ht="32.25" customHeight="1">
      <c r="A179" s="153" t="s">
        <v>289</v>
      </c>
      <c r="B179" s="9"/>
      <c r="C179" s="15"/>
      <c r="D179" s="13"/>
      <c r="E179" s="14"/>
      <c r="F179" s="18"/>
      <c r="G179" s="18"/>
      <c r="H179" s="43"/>
      <c r="I179" s="53"/>
      <c r="J179" s="40"/>
      <c r="K179" s="255" t="s">
        <v>290</v>
      </c>
      <c r="L179" s="256"/>
      <c r="M179" s="256"/>
      <c r="N179" s="256"/>
      <c r="O179" s="257"/>
      <c r="P179" s="169"/>
      <c r="Q179" s="253">
        <v>0</v>
      </c>
      <c r="R179" s="30"/>
      <c r="Y179" s="3"/>
      <c r="AA179" s="4"/>
      <c r="AB179" s="4"/>
      <c r="AC179" s="4"/>
    </row>
    <row r="180" spans="1:29" ht="32.25" customHeight="1" thickBot="1">
      <c r="B180" s="9"/>
      <c r="C180" s="15"/>
      <c r="D180" s="13"/>
      <c r="E180" s="14"/>
      <c r="F180" s="18"/>
      <c r="G180" s="18"/>
      <c r="H180" s="43"/>
      <c r="I180" s="54"/>
      <c r="J180" s="26"/>
      <c r="K180" s="258"/>
      <c r="L180" s="259"/>
      <c r="M180" s="259"/>
      <c r="N180" s="259"/>
      <c r="O180" s="260"/>
      <c r="P180" s="168"/>
      <c r="Q180" s="254"/>
      <c r="R180" s="30"/>
      <c r="Y180" s="3"/>
      <c r="AA180" s="4"/>
      <c r="AB180" s="4"/>
      <c r="AC180" s="4"/>
    </row>
    <row r="181" spans="1:29" s="48" customFormat="1" ht="12" customHeight="1" thickBot="1">
      <c r="A181" s="153"/>
      <c r="B181" s="51"/>
      <c r="C181" s="42"/>
      <c r="D181" s="43"/>
      <c r="E181" s="44"/>
      <c r="F181" s="45"/>
      <c r="G181" s="45"/>
      <c r="H181" s="52" t="b">
        <f>Q181</f>
        <v>1</v>
      </c>
      <c r="I181" s="55">
        <f>IF(H181,1,0)</f>
        <v>1</v>
      </c>
      <c r="J181" s="21"/>
      <c r="K181" s="21"/>
      <c r="L181" s="22"/>
      <c r="P181" s="22"/>
      <c r="Q181" s="22" t="b">
        <f>NOT(OR(Q179="",Q179="Введите здесь значение"))</f>
        <v>1</v>
      </c>
      <c r="R181" s="46"/>
      <c r="S181" s="46"/>
      <c r="T181" s="46"/>
      <c r="U181" s="46"/>
      <c r="V181" s="46"/>
      <c r="W181" s="47"/>
      <c r="X181" s="46"/>
    </row>
    <row r="182" spans="1:29" ht="45.75" customHeight="1">
      <c r="A182" s="153" t="s">
        <v>291</v>
      </c>
      <c r="B182" s="9"/>
      <c r="C182" s="15"/>
      <c r="D182" s="13"/>
      <c r="E182" s="14"/>
      <c r="F182" s="18"/>
      <c r="G182" s="18"/>
      <c r="H182" s="43"/>
      <c r="I182" s="53"/>
      <c r="J182" s="40"/>
      <c r="K182" s="221" t="s">
        <v>292</v>
      </c>
      <c r="L182" s="222"/>
      <c r="M182" s="169"/>
      <c r="N182" s="271">
        <f>IF(NOT(AND(Справочник!H$36,Справочник!H$42,Справочник!H$48,Справочник!H$57,Справочник!H$63,Q184)),"Этот показатель вычисляется по введенному значению в ячейке справа",IF(Справочник!G$36+Справочник!G$42+Справочник!G$48+Справочник!G$57+Справочник!G$63=0,0,ROUND(Q182/(Справочник!G$36+Справочник!G$42+Справочник!G$48+Справочник!G$57+Справочник!G$63)*1000+0.045,1)))</f>
        <v>0</v>
      </c>
      <c r="O182" s="272"/>
      <c r="P182" s="35"/>
      <c r="Q182" s="229">
        <v>0</v>
      </c>
      <c r="R182" s="231" t="s">
        <v>293</v>
      </c>
      <c r="S182" s="232"/>
      <c r="Y182" s="3"/>
      <c r="AA182" s="4"/>
      <c r="AB182" s="4"/>
      <c r="AC182" s="4"/>
    </row>
    <row r="183" spans="1:29" ht="45.75" customHeight="1" thickBot="1">
      <c r="B183" s="9"/>
      <c r="C183" s="15"/>
      <c r="D183" s="13"/>
      <c r="E183" s="14"/>
      <c r="F183" s="18"/>
      <c r="G183" s="18"/>
      <c r="H183" s="45"/>
      <c r="I183" s="61"/>
      <c r="J183" s="26"/>
      <c r="K183" s="223"/>
      <c r="L183" s="224"/>
      <c r="M183" s="168"/>
      <c r="N183" s="273"/>
      <c r="O183" s="274"/>
      <c r="P183" s="36"/>
      <c r="Q183" s="230"/>
      <c r="R183" s="233"/>
      <c r="S183" s="234"/>
      <c r="Y183" s="3"/>
      <c r="AA183" s="4"/>
      <c r="AB183" s="4"/>
      <c r="AC183" s="4"/>
    </row>
    <row r="184" spans="1:29" s="48" customFormat="1" ht="11.25" customHeight="1">
      <c r="A184" s="153"/>
      <c r="B184" s="51"/>
      <c r="C184" s="42"/>
      <c r="D184" s="43"/>
      <c r="E184" s="44"/>
      <c r="F184" s="45"/>
      <c r="G184" s="45"/>
      <c r="H184" s="63" t="b">
        <f>N184</f>
        <v>1</v>
      </c>
      <c r="I184" s="62">
        <f>IF(H184,1,0)</f>
        <v>1</v>
      </c>
      <c r="J184" s="21"/>
      <c r="K184" s="46"/>
      <c r="L184" s="46"/>
      <c r="M184" s="46"/>
      <c r="N184" s="21" t="b">
        <f>Q184</f>
        <v>1</v>
      </c>
      <c r="O184" s="22"/>
      <c r="P184" s="22"/>
      <c r="Q184" s="22" t="b">
        <f>NOT(OR(Q182="",Q182="Введите здесь значение"))</f>
        <v>1</v>
      </c>
      <c r="R184" s="22"/>
      <c r="S184" s="22"/>
      <c r="T184" s="22"/>
      <c r="U184" s="22"/>
      <c r="V184" s="46"/>
      <c r="W184" s="46"/>
      <c r="X184" s="46"/>
      <c r="Y184" s="46"/>
      <c r="Z184" s="46"/>
      <c r="AA184" s="46"/>
      <c r="AB184" s="47"/>
      <c r="AC184" s="46"/>
    </row>
    <row r="185" spans="1:29" ht="17.25" customHeight="1">
      <c r="A185" s="153" t="s">
        <v>294</v>
      </c>
      <c r="B185" s="9"/>
      <c r="C185" s="15"/>
      <c r="D185" s="43"/>
      <c r="E185" s="59"/>
      <c r="F185" s="40"/>
      <c r="G185" s="38"/>
      <c r="H185" s="235" t="s">
        <v>295</v>
      </c>
      <c r="I185" s="242"/>
      <c r="J185" s="242"/>
      <c r="K185" s="242"/>
      <c r="L185" s="242"/>
      <c r="M185" s="242"/>
      <c r="N185" s="242"/>
      <c r="O185" s="242"/>
      <c r="P185" s="242"/>
      <c r="Q185" s="242"/>
      <c r="R185" s="239"/>
      <c r="S185" s="4"/>
      <c r="T185" s="4"/>
      <c r="U185" s="4"/>
      <c r="V185" s="4"/>
      <c r="W185" s="4"/>
      <c r="X185" s="4"/>
      <c r="Y185" s="4"/>
      <c r="Z185" s="4"/>
      <c r="AA185" s="4"/>
      <c r="AB185" s="4"/>
      <c r="AC185" s="4"/>
    </row>
    <row r="186" spans="1:29" ht="17.25" customHeight="1">
      <c r="B186" s="9"/>
      <c r="C186" s="15"/>
      <c r="D186" s="43"/>
      <c r="E186" s="138"/>
      <c r="F186" s="26"/>
      <c r="G186" s="39"/>
      <c r="H186" s="240"/>
      <c r="I186" s="243"/>
      <c r="J186" s="243"/>
      <c r="K186" s="243"/>
      <c r="L186" s="243"/>
      <c r="M186" s="243"/>
      <c r="N186" s="243"/>
      <c r="O186" s="243"/>
      <c r="P186" s="243"/>
      <c r="Q186" s="243"/>
      <c r="R186" s="241"/>
      <c r="S186" s="4"/>
      <c r="T186" s="4"/>
      <c r="U186" s="4"/>
      <c r="V186" s="4"/>
      <c r="W186" s="4"/>
      <c r="X186" s="4"/>
      <c r="Y186" s="4"/>
      <c r="Z186" s="4"/>
      <c r="AA186" s="4"/>
      <c r="AB186" s="4"/>
      <c r="AC186" s="4"/>
    </row>
    <row r="187" spans="1:29" s="48" customFormat="1" ht="11.25" customHeight="1" thickBot="1">
      <c r="A187" s="153"/>
      <c r="B187" s="51"/>
      <c r="C187" s="42"/>
      <c r="D187" s="43"/>
      <c r="E187" s="44"/>
      <c r="F187" s="45"/>
      <c r="G187" s="37"/>
      <c r="H187" s="64"/>
      <c r="I187" s="77"/>
      <c r="J187" s="46"/>
      <c r="K187" s="46"/>
      <c r="L187" s="46"/>
      <c r="M187" s="46"/>
      <c r="N187" s="46"/>
      <c r="O187" s="47"/>
      <c r="P187" s="46"/>
    </row>
    <row r="188" spans="1:29" ht="33" customHeight="1">
      <c r="A188" s="153" t="s">
        <v>296</v>
      </c>
      <c r="B188" s="9"/>
      <c r="C188" s="15"/>
      <c r="D188" s="13"/>
      <c r="E188" s="14"/>
      <c r="F188" s="18"/>
      <c r="G188" s="18"/>
      <c r="H188" s="43"/>
      <c r="I188" s="53"/>
      <c r="J188" s="40"/>
      <c r="K188" s="235" t="s">
        <v>297</v>
      </c>
      <c r="L188" s="239"/>
      <c r="M188" s="169"/>
      <c r="N188" s="271">
        <f>IF(NOT(AND(Справочник!H$33,Справочник!H$39,Справочник!H$45,Справочник!H$54,Справочник!H$60,Q190)),"Этот показатель вычисляется по введенному значению в ячейке справа",ROUND(Q188/(Справочник!G$33+Справочник!G$39+Справочник!G$45+Справочник!G$54+Справочник!G$60)*1000+0.045,1))</f>
        <v>0</v>
      </c>
      <c r="O188" s="272"/>
      <c r="P188" s="35"/>
      <c r="Q188" s="229">
        <v>0</v>
      </c>
      <c r="R188" s="231" t="s">
        <v>298</v>
      </c>
      <c r="S188" s="232"/>
      <c r="Y188" s="3"/>
      <c r="AA188" s="4"/>
      <c r="AB188" s="4"/>
      <c r="AC188" s="4"/>
    </row>
    <row r="189" spans="1:29" ht="33" customHeight="1" thickBot="1">
      <c r="B189" s="9"/>
      <c r="C189" s="15"/>
      <c r="D189" s="13"/>
      <c r="E189" s="14"/>
      <c r="F189" s="18"/>
      <c r="G189" s="18"/>
      <c r="H189" s="43"/>
      <c r="I189" s="54"/>
      <c r="J189" s="26"/>
      <c r="K189" s="240"/>
      <c r="L189" s="241"/>
      <c r="M189" s="168"/>
      <c r="N189" s="273"/>
      <c r="O189" s="274"/>
      <c r="P189" s="36"/>
      <c r="Q189" s="230"/>
      <c r="R189" s="233"/>
      <c r="S189" s="234"/>
      <c r="Y189" s="3"/>
      <c r="AA189" s="4"/>
      <c r="AB189" s="4"/>
      <c r="AC189" s="4"/>
    </row>
    <row r="190" spans="1:29" s="48" customFormat="1" ht="11.25" customHeight="1" thickBot="1">
      <c r="A190" s="153"/>
      <c r="B190" s="51"/>
      <c r="C190" s="42"/>
      <c r="D190" s="43"/>
      <c r="E190" s="44"/>
      <c r="F190" s="45"/>
      <c r="G190" s="45"/>
      <c r="H190" s="52" t="b">
        <f>N190</f>
        <v>1</v>
      </c>
      <c r="I190" s="55">
        <f>IF(H190,1,0)</f>
        <v>1</v>
      </c>
      <c r="J190" s="21"/>
      <c r="K190" s="46"/>
      <c r="L190" s="46"/>
      <c r="M190" s="46"/>
      <c r="N190" s="21" t="b">
        <f>Q190</f>
        <v>1</v>
      </c>
      <c r="O190" s="22"/>
      <c r="P190" s="22"/>
      <c r="Q190" s="22" t="b">
        <f>NOT(OR(Q188="",Q188="Введите здесь значение"))</f>
        <v>1</v>
      </c>
      <c r="R190" s="22"/>
      <c r="S190" s="22"/>
      <c r="T190" s="22"/>
      <c r="U190" s="22"/>
      <c r="V190" s="46"/>
      <c r="W190" s="46"/>
      <c r="X190" s="46"/>
      <c r="Y190" s="46"/>
      <c r="Z190" s="46"/>
      <c r="AA190" s="46"/>
      <c r="AB190" s="47"/>
      <c r="AC190" s="46"/>
    </row>
    <row r="191" spans="1:29" ht="33" customHeight="1">
      <c r="A191" s="153" t="s">
        <v>299</v>
      </c>
      <c r="B191" s="9"/>
      <c r="C191" s="15"/>
      <c r="D191" s="13"/>
      <c r="E191" s="14"/>
      <c r="F191" s="18"/>
      <c r="G191" s="18"/>
      <c r="H191" s="43"/>
      <c r="I191" s="53"/>
      <c r="J191" s="40"/>
      <c r="K191" s="235" t="s">
        <v>300</v>
      </c>
      <c r="L191" s="239"/>
      <c r="M191" s="169"/>
      <c r="N191" s="271">
        <f>IF(NOT(AND(Справочник!H$33,Справочник!H$39,Справочник!H$45,Справочник!H$54,Справочник!H$60,Q193)),"Этот показатель вычисляется по введенному значению в ячейке справа",ROUND(Q191/(Справочник!G$33+Справочник!G$39+Справочник!G$45+Справочник!G$54+Справочник!G$60)*1000+0.045,1))</f>
        <v>0</v>
      </c>
      <c r="O191" s="272"/>
      <c r="P191" s="35"/>
      <c r="Q191" s="229">
        <v>0</v>
      </c>
      <c r="R191" s="231" t="s">
        <v>301</v>
      </c>
      <c r="S191" s="232"/>
      <c r="Y191" s="3"/>
      <c r="AA191" s="4"/>
      <c r="AB191" s="4"/>
      <c r="AC191" s="4"/>
    </row>
    <row r="192" spans="1:29" ht="33" customHeight="1" thickBot="1">
      <c r="B192" s="9"/>
      <c r="C192" s="15"/>
      <c r="D192" s="13"/>
      <c r="E192" s="14"/>
      <c r="F192" s="18"/>
      <c r="G192" s="18"/>
      <c r="H192" s="43"/>
      <c r="I192" s="54"/>
      <c r="J192" s="26"/>
      <c r="K192" s="240"/>
      <c r="L192" s="241"/>
      <c r="M192" s="168"/>
      <c r="N192" s="273"/>
      <c r="O192" s="274"/>
      <c r="P192" s="36"/>
      <c r="Q192" s="230"/>
      <c r="R192" s="233"/>
      <c r="S192" s="234"/>
      <c r="Y192" s="3"/>
      <c r="AA192" s="4"/>
      <c r="AB192" s="4"/>
      <c r="AC192" s="4"/>
    </row>
    <row r="193" spans="1:29" s="48" customFormat="1" ht="11.25" customHeight="1" thickBot="1">
      <c r="A193" s="153"/>
      <c r="B193" s="51"/>
      <c r="C193" s="42"/>
      <c r="D193" s="43"/>
      <c r="E193" s="44"/>
      <c r="F193" s="45"/>
      <c r="G193" s="45"/>
      <c r="H193" s="52" t="b">
        <f>N193</f>
        <v>1</v>
      </c>
      <c r="I193" s="55">
        <f>IF(H193,1,0)</f>
        <v>1</v>
      </c>
      <c r="J193" s="21"/>
      <c r="K193" s="46"/>
      <c r="L193" s="46"/>
      <c r="M193" s="46"/>
      <c r="N193" s="21" t="b">
        <f>Q193</f>
        <v>1</v>
      </c>
      <c r="O193" s="22"/>
      <c r="P193" s="22"/>
      <c r="Q193" s="22" t="b">
        <f>NOT(OR(Q191="",Q191="Введите здесь значение"))</f>
        <v>1</v>
      </c>
      <c r="R193" s="22"/>
      <c r="S193" s="22"/>
      <c r="T193" s="22"/>
      <c r="U193" s="22"/>
      <c r="V193" s="46"/>
      <c r="W193" s="46"/>
      <c r="X193" s="46"/>
      <c r="Y193" s="46"/>
      <c r="Z193" s="46"/>
      <c r="AA193" s="46"/>
      <c r="AB193" s="47"/>
      <c r="AC193" s="46"/>
    </row>
    <row r="194" spans="1:29" ht="45.75" customHeight="1">
      <c r="A194" s="153" t="s">
        <v>302</v>
      </c>
      <c r="B194" s="9"/>
      <c r="C194" s="15"/>
      <c r="D194" s="13"/>
      <c r="E194" s="14"/>
      <c r="F194" s="18"/>
      <c r="G194" s="18"/>
      <c r="H194" s="43"/>
      <c r="I194" s="53"/>
      <c r="J194" s="40"/>
      <c r="K194" s="221" t="s">
        <v>303</v>
      </c>
      <c r="L194" s="222"/>
      <c r="M194" s="169"/>
      <c r="N194" s="225">
        <f>IF(NOT(AND(Справочник!H$12,Q196)),"Этот показатель вычисляется по введенному значению в ячейке справа",ROUND(Q194/Справочник!G$12+0.00045,3))</f>
        <v>0</v>
      </c>
      <c r="O194" s="226"/>
      <c r="P194" s="35"/>
      <c r="Q194" s="229">
        <v>0</v>
      </c>
      <c r="R194" s="231" t="s">
        <v>304</v>
      </c>
      <c r="S194" s="232"/>
      <c r="Y194" s="3"/>
      <c r="AA194" s="4"/>
      <c r="AB194" s="4"/>
      <c r="AC194" s="4"/>
    </row>
    <row r="195" spans="1:29" ht="45.75" customHeight="1" thickBot="1">
      <c r="B195" s="9"/>
      <c r="C195" s="15"/>
      <c r="D195" s="13"/>
      <c r="E195" s="14"/>
      <c r="F195" s="18"/>
      <c r="G195" s="18"/>
      <c r="H195" s="45"/>
      <c r="I195" s="61"/>
      <c r="J195" s="26"/>
      <c r="K195" s="223"/>
      <c r="L195" s="224"/>
      <c r="M195" s="168"/>
      <c r="N195" s="227"/>
      <c r="O195" s="228"/>
      <c r="P195" s="36"/>
      <c r="Q195" s="230"/>
      <c r="R195" s="233"/>
      <c r="S195" s="234"/>
      <c r="Y195" s="3"/>
      <c r="AA195" s="4"/>
      <c r="AB195" s="4"/>
      <c r="AC195" s="4"/>
    </row>
    <row r="196" spans="1:29" s="48" customFormat="1" ht="11.25" customHeight="1">
      <c r="A196" s="153"/>
      <c r="B196" s="51"/>
      <c r="C196" s="42"/>
      <c r="D196" s="43"/>
      <c r="E196" s="44"/>
      <c r="F196" s="45"/>
      <c r="G196" s="45"/>
      <c r="H196" s="63" t="b">
        <f>N196</f>
        <v>1</v>
      </c>
      <c r="I196" s="62">
        <f>IF(H196,1,0)</f>
        <v>1</v>
      </c>
      <c r="J196" s="21"/>
      <c r="K196" s="46"/>
      <c r="L196" s="46"/>
      <c r="M196" s="46"/>
      <c r="N196" s="21" t="b">
        <f>Q196</f>
        <v>1</v>
      </c>
      <c r="O196" s="22"/>
      <c r="P196" s="22"/>
      <c r="Q196" s="22" t="b">
        <f>NOT(OR(Q194="",Q194="Введите здесь значение"))</f>
        <v>1</v>
      </c>
      <c r="R196" s="22"/>
      <c r="S196" s="22"/>
      <c r="T196" s="22"/>
      <c r="U196" s="22"/>
      <c r="V196" s="46"/>
      <c r="W196" s="46"/>
      <c r="X196" s="46"/>
      <c r="Y196" s="46"/>
      <c r="Z196" s="46"/>
      <c r="AA196" s="46"/>
      <c r="AB196" s="47"/>
      <c r="AC196" s="46"/>
    </row>
    <row r="197" spans="1:29" ht="17.25" customHeight="1">
      <c r="A197" s="153" t="s">
        <v>305</v>
      </c>
      <c r="B197" s="9"/>
      <c r="C197" s="15"/>
      <c r="D197" s="43"/>
      <c r="E197" s="59"/>
      <c r="F197" s="40"/>
      <c r="G197" s="38"/>
      <c r="H197" s="235" t="s">
        <v>306</v>
      </c>
      <c r="I197" s="242"/>
      <c r="J197" s="242"/>
      <c r="K197" s="242"/>
      <c r="L197" s="242"/>
      <c r="M197" s="242"/>
      <c r="N197" s="242"/>
      <c r="O197" s="242"/>
      <c r="P197" s="242"/>
      <c r="Q197" s="242"/>
      <c r="R197" s="239"/>
      <c r="S197" s="4"/>
      <c r="T197" s="4"/>
      <c r="U197" s="4"/>
      <c r="V197" s="4"/>
      <c r="W197" s="4"/>
      <c r="X197" s="4"/>
      <c r="Y197" s="4"/>
      <c r="Z197" s="4"/>
      <c r="AA197" s="4"/>
      <c r="AB197" s="4"/>
      <c r="AC197" s="4"/>
    </row>
    <row r="198" spans="1:29" ht="17.25" customHeight="1">
      <c r="B198" s="9"/>
      <c r="C198" s="15"/>
      <c r="D198" s="43"/>
      <c r="E198" s="138"/>
      <c r="F198" s="26"/>
      <c r="G198" s="39"/>
      <c r="H198" s="240"/>
      <c r="I198" s="243"/>
      <c r="J198" s="243"/>
      <c r="K198" s="243"/>
      <c r="L198" s="243"/>
      <c r="M198" s="243"/>
      <c r="N198" s="243"/>
      <c r="O198" s="243"/>
      <c r="P198" s="243"/>
      <c r="Q198" s="243"/>
      <c r="R198" s="241"/>
      <c r="S198" s="4"/>
      <c r="T198" s="4"/>
      <c r="U198" s="4"/>
      <c r="V198" s="4"/>
      <c r="W198" s="4"/>
      <c r="X198" s="4"/>
      <c r="Y198" s="4"/>
      <c r="Z198" s="4"/>
      <c r="AA198" s="4"/>
      <c r="AB198" s="4"/>
      <c r="AC198" s="4"/>
    </row>
    <row r="199" spans="1:29" s="48" customFormat="1" ht="11.25" customHeight="1" thickBot="1">
      <c r="A199" s="153"/>
      <c r="B199" s="51"/>
      <c r="C199" s="42"/>
      <c r="D199" s="43"/>
      <c r="E199" s="44"/>
      <c r="F199" s="45"/>
      <c r="G199" s="37"/>
      <c r="H199" s="64"/>
      <c r="I199" s="77"/>
      <c r="J199" s="46"/>
      <c r="K199" s="46"/>
      <c r="L199" s="46"/>
      <c r="M199" s="46"/>
      <c r="N199" s="47"/>
      <c r="O199" s="46"/>
    </row>
    <row r="200" spans="1:29" ht="39" customHeight="1">
      <c r="A200" s="153" t="s">
        <v>307</v>
      </c>
      <c r="B200" s="9"/>
      <c r="C200" s="15"/>
      <c r="D200" s="13"/>
      <c r="E200" s="14"/>
      <c r="F200" s="18"/>
      <c r="G200" s="18"/>
      <c r="H200" s="43"/>
      <c r="I200" s="53"/>
      <c r="J200" s="40"/>
      <c r="K200" s="221" t="s">
        <v>308</v>
      </c>
      <c r="L200" s="222"/>
      <c r="M200" s="169"/>
      <c r="N200" s="271">
        <f>IF(NOT(AND(Справочник!H$33,Справочник!H$39,Справочник!H$45,Справочник!H$54,Справочник!H$60,Q202)),"Этот показатель вычисляется по введенному значению в ячейке справа",ROUND(Q200/(Справочник!G$33+Справочник!G$39+Справочник!G$45+Справочник!G$54+Справочник!G$60)*1000+0.045,1))</f>
        <v>0</v>
      </c>
      <c r="O200" s="272"/>
      <c r="P200" s="35"/>
      <c r="Q200" s="229">
        <v>0</v>
      </c>
      <c r="R200" s="231" t="s">
        <v>309</v>
      </c>
      <c r="S200" s="232"/>
      <c r="Y200" s="3"/>
      <c r="AA200" s="4"/>
      <c r="AB200" s="4"/>
      <c r="AC200" s="4"/>
    </row>
    <row r="201" spans="1:29" ht="39" customHeight="1" thickBot="1">
      <c r="B201" s="9"/>
      <c r="C201" s="15"/>
      <c r="D201" s="13"/>
      <c r="E201" s="14"/>
      <c r="F201" s="18"/>
      <c r="G201" s="18"/>
      <c r="H201" s="43"/>
      <c r="I201" s="54"/>
      <c r="J201" s="26"/>
      <c r="K201" s="223"/>
      <c r="L201" s="224"/>
      <c r="M201" s="168"/>
      <c r="N201" s="273"/>
      <c r="O201" s="274"/>
      <c r="P201" s="36"/>
      <c r="Q201" s="230"/>
      <c r="R201" s="233"/>
      <c r="S201" s="234"/>
      <c r="Y201" s="3"/>
      <c r="AA201" s="4"/>
      <c r="AB201" s="4"/>
      <c r="AC201" s="4"/>
    </row>
    <row r="202" spans="1:29" s="48" customFormat="1" ht="11.25" customHeight="1" thickBot="1">
      <c r="A202" s="153"/>
      <c r="B202" s="51"/>
      <c r="C202" s="42"/>
      <c r="D202" s="43"/>
      <c r="E202" s="44"/>
      <c r="F202" s="45"/>
      <c r="G202" s="45"/>
      <c r="H202" s="52" t="b">
        <f>N202</f>
        <v>1</v>
      </c>
      <c r="I202" s="55">
        <f>IF(H202,1,0)</f>
        <v>1</v>
      </c>
      <c r="J202" s="21"/>
      <c r="K202" s="46"/>
      <c r="L202" s="46"/>
      <c r="M202" s="46"/>
      <c r="N202" s="21" t="b">
        <f>Q202</f>
        <v>1</v>
      </c>
      <c r="O202" s="22"/>
      <c r="P202" s="22"/>
      <c r="Q202" s="22" t="b">
        <f>NOT(OR(Q200="",Q200="Введите здесь значение"))</f>
        <v>1</v>
      </c>
      <c r="R202" s="22"/>
      <c r="S202" s="22"/>
      <c r="T202" s="22"/>
      <c r="U202" s="22"/>
      <c r="V202" s="46"/>
      <c r="W202" s="46"/>
      <c r="X202" s="46"/>
      <c r="Y202" s="46"/>
      <c r="Z202" s="46"/>
      <c r="AA202" s="46"/>
      <c r="AB202" s="47"/>
      <c r="AC202" s="46"/>
    </row>
    <row r="203" spans="1:29" ht="46.5" customHeight="1">
      <c r="A203" s="153" t="s">
        <v>310</v>
      </c>
      <c r="B203" s="9"/>
      <c r="C203" s="15"/>
      <c r="D203" s="13"/>
      <c r="E203" s="14"/>
      <c r="F203" s="18"/>
      <c r="G203" s="18"/>
      <c r="H203" s="43"/>
      <c r="I203" s="53"/>
      <c r="J203" s="40"/>
      <c r="K203" s="221" t="s">
        <v>311</v>
      </c>
      <c r="L203" s="222"/>
      <c r="M203" s="169"/>
      <c r="N203" s="225">
        <f>IF(NOT(AND(Справочник!H$12,Q205)),"Этот показатель вычисляется по введенному значению в ячейке справа",ROUND(Q203/Справочник!G$12+0.00045,3))</f>
        <v>0</v>
      </c>
      <c r="O203" s="226"/>
      <c r="P203" s="35"/>
      <c r="Q203" s="229">
        <v>0</v>
      </c>
      <c r="R203" s="231" t="s">
        <v>312</v>
      </c>
      <c r="S203" s="232"/>
      <c r="Y203" s="3"/>
      <c r="AA203" s="4"/>
      <c r="AB203" s="4"/>
      <c r="AC203" s="4"/>
    </row>
    <row r="204" spans="1:29" ht="46.5" customHeight="1" thickBot="1">
      <c r="B204" s="9"/>
      <c r="C204" s="15"/>
      <c r="D204" s="13"/>
      <c r="E204" s="14"/>
      <c r="F204" s="18"/>
      <c r="G204" s="18"/>
      <c r="H204" s="45"/>
      <c r="I204" s="61"/>
      <c r="J204" s="26"/>
      <c r="K204" s="223"/>
      <c r="L204" s="224"/>
      <c r="M204" s="168"/>
      <c r="N204" s="227"/>
      <c r="O204" s="228"/>
      <c r="P204" s="36"/>
      <c r="Q204" s="230"/>
      <c r="R204" s="233"/>
      <c r="S204" s="234"/>
      <c r="Y204" s="3"/>
      <c r="AA204" s="4"/>
      <c r="AB204" s="4"/>
      <c r="AC204" s="4"/>
    </row>
    <row r="205" spans="1:29" s="48" customFormat="1" ht="11.25" customHeight="1">
      <c r="A205" s="153"/>
      <c r="B205" s="51"/>
      <c r="C205" s="42"/>
      <c r="D205" s="43"/>
      <c r="E205" s="44"/>
      <c r="F205" s="45"/>
      <c r="G205" s="45"/>
      <c r="H205" s="63" t="b">
        <f>N205</f>
        <v>1</v>
      </c>
      <c r="I205" s="62">
        <f>IF(H205,1,0)</f>
        <v>1</v>
      </c>
      <c r="J205" s="21"/>
      <c r="K205" s="46"/>
      <c r="L205" s="46"/>
      <c r="M205" s="46"/>
      <c r="N205" s="21" t="b">
        <f>Q205</f>
        <v>1</v>
      </c>
      <c r="O205" s="22"/>
      <c r="P205" s="22"/>
      <c r="Q205" s="22" t="b">
        <f>NOT(OR(Q203="",Q203="Введите здесь значение"))</f>
        <v>1</v>
      </c>
      <c r="R205" s="22"/>
      <c r="S205" s="22"/>
      <c r="T205" s="22"/>
      <c r="U205" s="22"/>
      <c r="V205" s="46"/>
      <c r="W205" s="46"/>
      <c r="X205" s="46"/>
      <c r="Y205" s="46"/>
      <c r="Z205" s="46"/>
      <c r="AA205" s="46"/>
      <c r="AB205" s="47"/>
      <c r="AC205" s="46"/>
    </row>
    <row r="206" spans="1:29" ht="17.25" customHeight="1">
      <c r="A206" s="153" t="s">
        <v>313</v>
      </c>
      <c r="B206" s="9"/>
      <c r="C206" s="15"/>
      <c r="D206" s="43"/>
      <c r="E206" s="59"/>
      <c r="F206" s="40"/>
      <c r="G206" s="38"/>
      <c r="H206" s="235" t="s">
        <v>314</v>
      </c>
      <c r="I206" s="242"/>
      <c r="J206" s="242"/>
      <c r="K206" s="242"/>
      <c r="L206" s="242"/>
      <c r="M206" s="242"/>
      <c r="N206" s="242"/>
      <c r="O206" s="242"/>
      <c r="P206" s="242"/>
      <c r="Q206" s="242"/>
      <c r="R206" s="239"/>
      <c r="S206" s="4"/>
      <c r="T206" s="4"/>
      <c r="U206" s="4"/>
      <c r="V206" s="4"/>
      <c r="W206" s="4"/>
      <c r="X206" s="4"/>
      <c r="Y206" s="4"/>
      <c r="Z206" s="4"/>
      <c r="AA206" s="4"/>
      <c r="AB206" s="4"/>
      <c r="AC206" s="4"/>
    </row>
    <row r="207" spans="1:29" ht="17.25" customHeight="1">
      <c r="B207" s="9"/>
      <c r="C207" s="15"/>
      <c r="D207" s="43"/>
      <c r="E207" s="138"/>
      <c r="F207" s="26"/>
      <c r="G207" s="39"/>
      <c r="H207" s="240"/>
      <c r="I207" s="243"/>
      <c r="J207" s="243"/>
      <c r="K207" s="243"/>
      <c r="L207" s="243"/>
      <c r="M207" s="243"/>
      <c r="N207" s="243"/>
      <c r="O207" s="243"/>
      <c r="P207" s="243"/>
      <c r="Q207" s="243"/>
      <c r="R207" s="241"/>
      <c r="S207" s="4"/>
      <c r="T207" s="4"/>
      <c r="U207" s="4"/>
      <c r="V207" s="4"/>
      <c r="W207" s="4"/>
      <c r="X207" s="4"/>
      <c r="Y207" s="4"/>
      <c r="Z207" s="4"/>
      <c r="AA207" s="4"/>
      <c r="AB207" s="4"/>
      <c r="AC207" s="4"/>
    </row>
    <row r="208" spans="1:29" s="48" customFormat="1" ht="11.25" customHeight="1" thickBot="1">
      <c r="A208" s="153"/>
      <c r="B208" s="51"/>
      <c r="C208" s="42"/>
      <c r="D208" s="43"/>
      <c r="E208" s="44"/>
      <c r="F208" s="45"/>
      <c r="G208" s="37"/>
      <c r="H208" s="64"/>
      <c r="I208" s="77"/>
      <c r="J208" s="46"/>
      <c r="K208" s="46"/>
      <c r="L208" s="46"/>
      <c r="M208" s="46"/>
      <c r="N208" s="46"/>
      <c r="O208" s="47"/>
      <c r="P208" s="46"/>
    </row>
    <row r="209" spans="1:29" ht="33" customHeight="1">
      <c r="A209" s="153" t="s">
        <v>315</v>
      </c>
      <c r="B209" s="9"/>
      <c r="C209" s="15"/>
      <c r="D209" s="13"/>
      <c r="E209" s="14"/>
      <c r="F209" s="18"/>
      <c r="G209" s="18"/>
      <c r="H209" s="43"/>
      <c r="I209" s="53"/>
      <c r="J209" s="40"/>
      <c r="K209" s="235" t="s">
        <v>316</v>
      </c>
      <c r="L209" s="239"/>
      <c r="M209" s="169"/>
      <c r="N209" s="225">
        <f>IF(NOT(AND(Справочник!H$17,Q211)),"Этот показатель вычисляется по введенному значению в ячейке справа",ROUND(Q209/Справочник!G$17+0.00045,3))</f>
        <v>0.41399999999999998</v>
      </c>
      <c r="O209" s="226"/>
      <c r="P209" s="35"/>
      <c r="Q209" s="229">
        <v>1423</v>
      </c>
      <c r="R209" s="231" t="s">
        <v>317</v>
      </c>
      <c r="S209" s="232"/>
      <c r="Y209" s="3"/>
      <c r="AA209" s="4"/>
      <c r="AB209" s="4"/>
      <c r="AC209" s="4"/>
    </row>
    <row r="210" spans="1:29" ht="33" customHeight="1" thickBot="1">
      <c r="B210" s="9"/>
      <c r="C210" s="15"/>
      <c r="D210" s="13"/>
      <c r="E210" s="14"/>
      <c r="F210" s="18"/>
      <c r="G210" s="18"/>
      <c r="H210" s="43"/>
      <c r="I210" s="54"/>
      <c r="J210" s="26"/>
      <c r="K210" s="240"/>
      <c r="L210" s="241"/>
      <c r="M210" s="168"/>
      <c r="N210" s="227"/>
      <c r="O210" s="228"/>
      <c r="P210" s="36"/>
      <c r="Q210" s="230"/>
      <c r="R210" s="233"/>
      <c r="S210" s="234"/>
      <c r="Y210" s="3"/>
      <c r="AA210" s="4"/>
      <c r="AB210" s="4"/>
      <c r="AC210" s="4"/>
    </row>
    <row r="211" spans="1:29" s="48" customFormat="1" ht="11.25" customHeight="1" thickBot="1">
      <c r="A211" s="153"/>
      <c r="B211" s="51"/>
      <c r="C211" s="42"/>
      <c r="D211" s="43"/>
      <c r="E211" s="44"/>
      <c r="F211" s="45"/>
      <c r="G211" s="45"/>
      <c r="H211" s="52" t="b">
        <f>N211</f>
        <v>1</v>
      </c>
      <c r="I211" s="55">
        <f>IF(H211,1,0)</f>
        <v>1</v>
      </c>
      <c r="J211" s="21"/>
      <c r="K211" s="46"/>
      <c r="L211" s="46"/>
      <c r="M211" s="46"/>
      <c r="N211" s="21" t="b">
        <f>Q211</f>
        <v>1</v>
      </c>
      <c r="O211" s="22"/>
      <c r="P211" s="22"/>
      <c r="Q211" s="22" t="b">
        <f>NOT(OR(Q209="",Q209="Введите здесь значение"))</f>
        <v>1</v>
      </c>
      <c r="R211" s="22"/>
      <c r="S211" s="22"/>
      <c r="T211" s="22"/>
      <c r="U211" s="22"/>
      <c r="V211" s="46"/>
      <c r="W211" s="46"/>
      <c r="X211" s="46"/>
      <c r="Y211" s="46"/>
      <c r="Z211" s="46"/>
      <c r="AA211" s="46"/>
      <c r="AB211" s="47"/>
      <c r="AC211" s="46"/>
    </row>
    <row r="212" spans="1:29" ht="46.5" customHeight="1">
      <c r="A212" s="153" t="s">
        <v>318</v>
      </c>
      <c r="B212" s="9"/>
      <c r="C212" s="15"/>
      <c r="D212" s="13"/>
      <c r="E212" s="14"/>
      <c r="F212" s="18"/>
      <c r="G212" s="18"/>
      <c r="H212" s="43"/>
      <c r="I212" s="53"/>
      <c r="J212" s="40"/>
      <c r="K212" s="221" t="s">
        <v>319</v>
      </c>
      <c r="L212" s="222"/>
      <c r="M212" s="169"/>
      <c r="N212" s="271">
        <f>IF(NOT(AND(Справочник!H$19,Q214)),"Этот показатель вычисляется по введенному значению в ячейке справа",ROUND(Q212/Справочник!G$19*1000+0.00045,3))</f>
        <v>12.303000000000001</v>
      </c>
      <c r="O212" s="272"/>
      <c r="P212" s="35"/>
      <c r="Q212" s="229">
        <v>28</v>
      </c>
      <c r="R212" s="231" t="s">
        <v>320</v>
      </c>
      <c r="S212" s="232"/>
      <c r="Y212" s="3"/>
      <c r="AA212" s="4"/>
      <c r="AB212" s="4"/>
      <c r="AC212" s="4"/>
    </row>
    <row r="213" spans="1:29" ht="46.5" customHeight="1" thickBot="1">
      <c r="B213" s="9"/>
      <c r="C213" s="15"/>
      <c r="D213" s="13"/>
      <c r="E213" s="14"/>
      <c r="F213" s="18"/>
      <c r="G213" s="18"/>
      <c r="H213" s="43"/>
      <c r="I213" s="54"/>
      <c r="J213" s="26"/>
      <c r="K213" s="223"/>
      <c r="L213" s="224"/>
      <c r="M213" s="168"/>
      <c r="N213" s="273"/>
      <c r="O213" s="274"/>
      <c r="P213" s="36"/>
      <c r="Q213" s="230"/>
      <c r="R213" s="233"/>
      <c r="S213" s="234"/>
      <c r="Y213" s="3"/>
      <c r="AA213" s="4"/>
      <c r="AB213" s="4"/>
      <c r="AC213" s="4"/>
    </row>
    <row r="214" spans="1:29" s="48" customFormat="1" ht="11.25" customHeight="1" thickBot="1">
      <c r="A214" s="153"/>
      <c r="B214" s="51"/>
      <c r="C214" s="42"/>
      <c r="D214" s="43"/>
      <c r="E214" s="44"/>
      <c r="F214" s="45"/>
      <c r="G214" s="45"/>
      <c r="H214" s="52" t="b">
        <f>N214</f>
        <v>1</v>
      </c>
      <c r="I214" s="55">
        <f>IF(H214,1,0)</f>
        <v>1</v>
      </c>
      <c r="J214" s="21"/>
      <c r="K214" s="46"/>
      <c r="L214" s="46"/>
      <c r="M214" s="46"/>
      <c r="N214" s="21" t="b">
        <f>Q214</f>
        <v>1</v>
      </c>
      <c r="O214" s="22"/>
      <c r="P214" s="22"/>
      <c r="Q214" s="22" t="b">
        <f>NOT(OR(Q212="",Q212="Введите здесь значение"))</f>
        <v>1</v>
      </c>
      <c r="R214" s="22"/>
      <c r="S214" s="22"/>
      <c r="T214" s="22"/>
      <c r="U214" s="22"/>
      <c r="V214" s="46"/>
      <c r="W214" s="46"/>
      <c r="X214" s="46"/>
      <c r="Y214" s="46"/>
      <c r="Z214" s="46"/>
      <c r="AA214" s="46"/>
      <c r="AB214" s="47"/>
      <c r="AC214" s="46"/>
    </row>
    <row r="215" spans="1:29" ht="46.5" customHeight="1">
      <c r="A215" s="153" t="s">
        <v>321</v>
      </c>
      <c r="B215" s="9"/>
      <c r="C215" s="15"/>
      <c r="D215" s="13"/>
      <c r="E215" s="14"/>
      <c r="F215" s="18"/>
      <c r="G215" s="18"/>
      <c r="H215" s="43"/>
      <c r="I215" s="53"/>
      <c r="J215" s="40"/>
      <c r="K215" s="221" t="s">
        <v>322</v>
      </c>
      <c r="L215" s="222"/>
      <c r="M215" s="169"/>
      <c r="N215" s="271">
        <f>IF(NOT(AND(Справочник!H$39,Справочник!H$45,Справочник!H$54,Справочник!H$60,Q217)),"Этот показатель вычисляется по введенному значению в ячейке справа",ROUND(Q215/(Справочник!G$39+Справочник!G$45+Справочник!G$54+Справочник!G$60)*1000+0.045,1))</f>
        <v>0</v>
      </c>
      <c r="O215" s="272"/>
      <c r="P215" s="35"/>
      <c r="Q215" s="229">
        <v>0</v>
      </c>
      <c r="R215" s="231" t="s">
        <v>323</v>
      </c>
      <c r="S215" s="232"/>
      <c r="Y215" s="3"/>
      <c r="AA215" s="4"/>
      <c r="AB215" s="4"/>
      <c r="AC215" s="4"/>
    </row>
    <row r="216" spans="1:29" ht="46.5" customHeight="1" thickBot="1">
      <c r="B216" s="9"/>
      <c r="C216" s="15"/>
      <c r="D216" s="13"/>
      <c r="E216" s="14"/>
      <c r="F216" s="18"/>
      <c r="G216" s="18"/>
      <c r="H216" s="45"/>
      <c r="I216" s="61"/>
      <c r="J216" s="26"/>
      <c r="K216" s="223"/>
      <c r="L216" s="224"/>
      <c r="M216" s="168"/>
      <c r="N216" s="273"/>
      <c r="O216" s="274"/>
      <c r="P216" s="36"/>
      <c r="Q216" s="230"/>
      <c r="R216" s="233"/>
      <c r="S216" s="234"/>
      <c r="Y216" s="3"/>
      <c r="AA216" s="4"/>
      <c r="AB216" s="4"/>
      <c r="AC216" s="4"/>
    </row>
    <row r="217" spans="1:29" s="48" customFormat="1" ht="11.25" customHeight="1">
      <c r="A217" s="153"/>
      <c r="B217" s="51"/>
      <c r="C217" s="42"/>
      <c r="D217" s="43"/>
      <c r="E217" s="44"/>
      <c r="F217" s="45"/>
      <c r="G217" s="45"/>
      <c r="H217" s="63" t="b">
        <f>N217</f>
        <v>1</v>
      </c>
      <c r="I217" s="62">
        <f>IF(H217,1,0)</f>
        <v>1</v>
      </c>
      <c r="J217" s="21"/>
      <c r="K217" s="46"/>
      <c r="L217" s="46"/>
      <c r="M217" s="46"/>
      <c r="N217" s="21" t="b">
        <f>Q217</f>
        <v>1</v>
      </c>
      <c r="O217" s="22"/>
      <c r="P217" s="22"/>
      <c r="Q217" s="22" t="b">
        <f>NOT(OR(Q215="",Q215="Введите здесь значение"))</f>
        <v>1</v>
      </c>
      <c r="R217" s="22"/>
      <c r="S217" s="22"/>
      <c r="T217" s="22"/>
      <c r="U217" s="22"/>
      <c r="V217" s="46"/>
      <c r="W217" s="46"/>
      <c r="X217" s="46"/>
      <c r="Y217" s="46"/>
      <c r="Z217" s="46"/>
      <c r="AA217" s="46"/>
      <c r="AB217" s="47"/>
      <c r="AC217" s="46"/>
    </row>
    <row r="218" spans="1:29" ht="17.25" customHeight="1">
      <c r="A218" s="153" t="s">
        <v>324</v>
      </c>
      <c r="B218" s="9"/>
      <c r="C218" s="15"/>
      <c r="D218" s="43"/>
      <c r="E218" s="59"/>
      <c r="F218" s="40"/>
      <c r="G218" s="38"/>
      <c r="H218" s="235" t="s">
        <v>325</v>
      </c>
      <c r="I218" s="242"/>
      <c r="J218" s="242"/>
      <c r="K218" s="242"/>
      <c r="L218" s="242"/>
      <c r="M218" s="242"/>
      <c r="N218" s="242"/>
      <c r="O218" s="242"/>
      <c r="P218" s="242"/>
      <c r="Q218" s="242"/>
      <c r="R218" s="239"/>
      <c r="S218" s="4"/>
      <c r="T218" s="4"/>
      <c r="U218" s="4"/>
      <c r="V218" s="4"/>
      <c r="W218" s="4"/>
      <c r="X218" s="4"/>
      <c r="Y218" s="4"/>
      <c r="Z218" s="4"/>
      <c r="AA218" s="4"/>
      <c r="AB218" s="4"/>
      <c r="AC218" s="4"/>
    </row>
    <row r="219" spans="1:29" ht="17.25" customHeight="1">
      <c r="B219" s="9"/>
      <c r="C219" s="15"/>
      <c r="D219" s="43"/>
      <c r="E219" s="138"/>
      <c r="F219" s="26"/>
      <c r="G219" s="39"/>
      <c r="H219" s="240"/>
      <c r="I219" s="243"/>
      <c r="J219" s="243"/>
      <c r="K219" s="243"/>
      <c r="L219" s="243"/>
      <c r="M219" s="243"/>
      <c r="N219" s="243"/>
      <c r="O219" s="243"/>
      <c r="P219" s="243"/>
      <c r="Q219" s="243"/>
      <c r="R219" s="241"/>
      <c r="S219" s="4"/>
      <c r="T219" s="4"/>
      <c r="U219" s="4"/>
      <c r="V219" s="4"/>
      <c r="W219" s="4"/>
      <c r="X219" s="4"/>
      <c r="Y219" s="4"/>
      <c r="Z219" s="4"/>
      <c r="AA219" s="4"/>
      <c r="AB219" s="4"/>
      <c r="AC219" s="4"/>
    </row>
    <row r="220" spans="1:29" s="48" customFormat="1" ht="11.25" customHeight="1" thickBot="1">
      <c r="A220" s="153"/>
      <c r="B220" s="51"/>
      <c r="C220" s="42"/>
      <c r="D220" s="43"/>
      <c r="E220" s="44"/>
      <c r="F220" s="45"/>
      <c r="G220" s="37"/>
      <c r="H220" s="64"/>
      <c r="I220" s="77"/>
      <c r="J220" s="46"/>
      <c r="K220" s="46"/>
      <c r="L220" s="46"/>
      <c r="M220" s="46"/>
      <c r="N220" s="46"/>
      <c r="O220" s="47"/>
      <c r="P220" s="46"/>
    </row>
    <row r="221" spans="1:29" ht="39" customHeight="1">
      <c r="A221" s="153" t="s">
        <v>326</v>
      </c>
      <c r="B221" s="9"/>
      <c r="C221" s="15"/>
      <c r="D221" s="13"/>
      <c r="E221" s="14"/>
      <c r="F221" s="18"/>
      <c r="G221" s="18"/>
      <c r="H221" s="43"/>
      <c r="I221" s="53"/>
      <c r="J221" s="40"/>
      <c r="K221" s="235" t="s">
        <v>327</v>
      </c>
      <c r="L221" s="239"/>
      <c r="M221" s="169"/>
      <c r="N221" s="225">
        <f>IF(NOT(AND(Справочник!H$72,Q223)),"Этот показатель вычисляется по введенному значению в ячейке справа",IF(Справочник!G$72=0,0,ROUND(Q221/Справочник!G$72+0.00045,3)))</f>
        <v>0.5</v>
      </c>
      <c r="O221" s="226"/>
      <c r="P221" s="35"/>
      <c r="Q221" s="229">
        <v>1</v>
      </c>
      <c r="R221" s="231" t="s">
        <v>328</v>
      </c>
      <c r="S221" s="232"/>
      <c r="Y221" s="3"/>
      <c r="AA221" s="4"/>
      <c r="AB221" s="4"/>
      <c r="AC221" s="4"/>
    </row>
    <row r="222" spans="1:29" ht="39" customHeight="1" thickBot="1">
      <c r="B222" s="9"/>
      <c r="C222" s="15"/>
      <c r="D222" s="13"/>
      <c r="E222" s="14"/>
      <c r="F222" s="18"/>
      <c r="G222" s="18"/>
      <c r="H222" s="43"/>
      <c r="I222" s="54"/>
      <c r="J222" s="26"/>
      <c r="K222" s="240"/>
      <c r="L222" s="241"/>
      <c r="M222" s="168"/>
      <c r="N222" s="227"/>
      <c r="O222" s="228"/>
      <c r="P222" s="36"/>
      <c r="Q222" s="230"/>
      <c r="R222" s="233"/>
      <c r="S222" s="234"/>
      <c r="Y222" s="3"/>
      <c r="AA222" s="4"/>
      <c r="AB222" s="4"/>
      <c r="AC222" s="4"/>
    </row>
    <row r="223" spans="1:29" s="48" customFormat="1" ht="11.25" customHeight="1" thickBot="1">
      <c r="A223" s="153"/>
      <c r="B223" s="51"/>
      <c r="C223" s="42"/>
      <c r="D223" s="43"/>
      <c r="E223" s="44"/>
      <c r="F223" s="45"/>
      <c r="G223" s="45"/>
      <c r="H223" s="52" t="b">
        <f>N223</f>
        <v>1</v>
      </c>
      <c r="I223" s="55">
        <f>IF(H223,1,0)</f>
        <v>1</v>
      </c>
      <c r="J223" s="21"/>
      <c r="K223" s="46"/>
      <c r="L223" s="46"/>
      <c r="M223" s="46"/>
      <c r="N223" s="21" t="b">
        <f>Q223</f>
        <v>1</v>
      </c>
      <c r="O223" s="22"/>
      <c r="P223" s="22"/>
      <c r="Q223" s="22" t="b">
        <f>NOT(OR(Q221="",Q221="Введите здесь значение"))</f>
        <v>1</v>
      </c>
      <c r="R223" s="22"/>
      <c r="S223" s="22"/>
      <c r="T223" s="22"/>
      <c r="U223" s="22"/>
      <c r="V223" s="46"/>
      <c r="W223" s="46"/>
      <c r="X223" s="46"/>
      <c r="Y223" s="46"/>
      <c r="Z223" s="46"/>
      <c r="AA223" s="46"/>
      <c r="AB223" s="47"/>
      <c r="AC223" s="46"/>
    </row>
    <row r="224" spans="1:29" ht="39" customHeight="1">
      <c r="A224" s="153" t="s">
        <v>329</v>
      </c>
      <c r="B224" s="9"/>
      <c r="C224" s="15"/>
      <c r="D224" s="13"/>
      <c r="E224" s="14"/>
      <c r="F224" s="18"/>
      <c r="G224" s="18"/>
      <c r="H224" s="43"/>
      <c r="I224" s="53"/>
      <c r="J224" s="40"/>
      <c r="K224" s="235" t="s">
        <v>330</v>
      </c>
      <c r="L224" s="239"/>
      <c r="M224" s="169"/>
      <c r="N224" s="225">
        <f>IF(NOT(AND(Справочник!H$75,Q226)),"Этот показатель вычисляется по введенному значению в ячейке справа",IF(Справочник!G$75=0,0,ROUND(Q224/Справочник!G$75+0.00045,3)))</f>
        <v>1.4999999999999999E-2</v>
      </c>
      <c r="O224" s="226"/>
      <c r="P224" s="35"/>
      <c r="Q224" s="229">
        <v>14</v>
      </c>
      <c r="R224" s="231" t="s">
        <v>331</v>
      </c>
      <c r="S224" s="232"/>
      <c r="Y224" s="3"/>
      <c r="AA224" s="4"/>
      <c r="AB224" s="4"/>
      <c r="AC224" s="4"/>
    </row>
    <row r="225" spans="1:29" ht="39" customHeight="1" thickBot="1">
      <c r="B225" s="9"/>
      <c r="C225" s="15"/>
      <c r="D225" s="13"/>
      <c r="E225" s="14"/>
      <c r="F225" s="18"/>
      <c r="G225" s="18"/>
      <c r="H225" s="45"/>
      <c r="I225" s="61"/>
      <c r="J225" s="26"/>
      <c r="K225" s="240"/>
      <c r="L225" s="241"/>
      <c r="M225" s="168"/>
      <c r="N225" s="227"/>
      <c r="O225" s="228"/>
      <c r="P225" s="36"/>
      <c r="Q225" s="230"/>
      <c r="R225" s="233"/>
      <c r="S225" s="234"/>
      <c r="Y225" s="3"/>
      <c r="AA225" s="4"/>
      <c r="AB225" s="4"/>
      <c r="AC225" s="4"/>
    </row>
    <row r="226" spans="1:29" s="48" customFormat="1" ht="11.25" customHeight="1">
      <c r="A226" s="153"/>
      <c r="B226" s="51"/>
      <c r="C226" s="42"/>
      <c r="D226" s="43"/>
      <c r="E226" s="44"/>
      <c r="F226" s="45"/>
      <c r="G226" s="45"/>
      <c r="H226" s="63" t="b">
        <f>N226</f>
        <v>1</v>
      </c>
      <c r="I226" s="62">
        <f>IF(H226,1,0)</f>
        <v>1</v>
      </c>
      <c r="J226" s="21"/>
      <c r="K226" s="46"/>
      <c r="L226" s="46"/>
      <c r="M226" s="46"/>
      <c r="N226" s="21" t="b">
        <f>Q226</f>
        <v>1</v>
      </c>
      <c r="O226" s="22"/>
      <c r="P226" s="22"/>
      <c r="Q226" s="22" t="b">
        <f>NOT(OR(Q224="",Q224="Введите здесь значение"))</f>
        <v>1</v>
      </c>
      <c r="R226" s="22"/>
      <c r="S226" s="22"/>
      <c r="T226" s="22"/>
      <c r="U226" s="22"/>
      <c r="V226" s="46"/>
      <c r="W226" s="46"/>
      <c r="X226" s="46"/>
      <c r="Y226" s="46"/>
      <c r="Z226" s="46"/>
      <c r="AA226" s="46"/>
      <c r="AB226" s="47"/>
      <c r="AC226" s="46"/>
    </row>
    <row r="227" spans="1:29" ht="17.25" customHeight="1">
      <c r="A227" s="153" t="s">
        <v>332</v>
      </c>
      <c r="B227" s="9"/>
      <c r="C227" s="15"/>
      <c r="D227" s="43"/>
      <c r="E227" s="59"/>
      <c r="F227" s="40"/>
      <c r="G227" s="38"/>
      <c r="H227" s="235" t="s">
        <v>333</v>
      </c>
      <c r="I227" s="242"/>
      <c r="J227" s="242"/>
      <c r="K227" s="242"/>
      <c r="L227" s="242"/>
      <c r="M227" s="242"/>
      <c r="N227" s="242"/>
      <c r="O227" s="242"/>
      <c r="P227" s="242"/>
      <c r="Q227" s="242"/>
      <c r="R227" s="239"/>
      <c r="S227" s="4"/>
      <c r="T227" s="4"/>
      <c r="U227" s="4"/>
      <c r="V227" s="4"/>
      <c r="W227" s="4"/>
      <c r="X227" s="4"/>
      <c r="Y227" s="4"/>
      <c r="Z227" s="4"/>
      <c r="AA227" s="4"/>
      <c r="AB227" s="4"/>
      <c r="AC227" s="4"/>
    </row>
    <row r="228" spans="1:29" ht="17.25" customHeight="1">
      <c r="B228" s="9"/>
      <c r="C228" s="15"/>
      <c r="D228" s="43"/>
      <c r="E228" s="138"/>
      <c r="F228" s="26"/>
      <c r="G228" s="39"/>
      <c r="H228" s="240"/>
      <c r="I228" s="243"/>
      <c r="J228" s="243"/>
      <c r="K228" s="243"/>
      <c r="L228" s="243"/>
      <c r="M228" s="243"/>
      <c r="N228" s="243"/>
      <c r="O228" s="243"/>
      <c r="P228" s="243"/>
      <c r="Q228" s="243"/>
      <c r="R228" s="241"/>
      <c r="S228" s="4"/>
      <c r="T228" s="4"/>
      <c r="U228" s="4"/>
      <c r="V228" s="4"/>
      <c r="W228" s="4"/>
      <c r="X228" s="4"/>
      <c r="Y228" s="4"/>
      <c r="Z228" s="4"/>
      <c r="AA228" s="4"/>
      <c r="AB228" s="4"/>
      <c r="AC228" s="4"/>
    </row>
    <row r="229" spans="1:29" s="48" customFormat="1" ht="11.25" customHeight="1" thickBot="1">
      <c r="A229" s="153"/>
      <c r="B229" s="51"/>
      <c r="C229" s="42"/>
      <c r="D229" s="43"/>
      <c r="E229" s="44"/>
      <c r="F229" s="45"/>
      <c r="G229" s="37"/>
      <c r="H229" s="64"/>
      <c r="I229" s="77"/>
      <c r="J229" s="46"/>
      <c r="K229" s="46"/>
      <c r="L229" s="46"/>
      <c r="M229" s="46"/>
      <c r="N229" s="47"/>
      <c r="O229" s="46"/>
    </row>
    <row r="230" spans="1:29" ht="27" customHeight="1">
      <c r="A230" s="153" t="s">
        <v>334</v>
      </c>
      <c r="B230" s="9"/>
      <c r="C230" s="15"/>
      <c r="D230" s="13"/>
      <c r="E230" s="14"/>
      <c r="F230" s="18"/>
      <c r="G230" s="18"/>
      <c r="H230" s="43"/>
      <c r="I230" s="53"/>
      <c r="J230" s="40"/>
      <c r="K230" s="255" t="s">
        <v>335</v>
      </c>
      <c r="L230" s="256"/>
      <c r="M230" s="256"/>
      <c r="N230" s="256"/>
      <c r="O230" s="257"/>
      <c r="P230" s="169"/>
      <c r="Q230" s="253">
        <v>0</v>
      </c>
      <c r="R230" s="30"/>
      <c r="Y230" s="3"/>
      <c r="AA230" s="4"/>
      <c r="AB230" s="4"/>
      <c r="AC230" s="4"/>
    </row>
    <row r="231" spans="1:29" ht="27" customHeight="1" thickBot="1">
      <c r="B231" s="9"/>
      <c r="C231" s="15"/>
      <c r="D231" s="13"/>
      <c r="E231" s="14"/>
      <c r="F231" s="18"/>
      <c r="G231" s="18"/>
      <c r="H231" s="43"/>
      <c r="I231" s="54"/>
      <c r="J231" s="26"/>
      <c r="K231" s="258"/>
      <c r="L231" s="259"/>
      <c r="M231" s="259"/>
      <c r="N231" s="259"/>
      <c r="O231" s="260"/>
      <c r="P231" s="168"/>
      <c r="Q231" s="254"/>
      <c r="R231" s="30"/>
      <c r="Y231" s="3"/>
      <c r="AA231" s="4"/>
      <c r="AB231" s="4"/>
      <c r="AC231" s="4"/>
    </row>
    <row r="232" spans="1:29" s="48" customFormat="1" ht="12" customHeight="1" thickBot="1">
      <c r="A232" s="153"/>
      <c r="B232" s="51"/>
      <c r="C232" s="42"/>
      <c r="D232" s="43"/>
      <c r="E232" s="44"/>
      <c r="F232" s="45"/>
      <c r="G232" s="45"/>
      <c r="H232" s="52" t="b">
        <f>Q232</f>
        <v>1</v>
      </c>
      <c r="I232" s="55">
        <f>IF(H232,1,0)</f>
        <v>1</v>
      </c>
      <c r="J232" s="21"/>
      <c r="K232" s="21"/>
      <c r="L232" s="22"/>
      <c r="P232" s="22"/>
      <c r="Q232" s="22" t="b">
        <f>NOT(OR(Q230="",Q230="Введите здесь значение"))</f>
        <v>1</v>
      </c>
      <c r="R232" s="46"/>
      <c r="S232" s="46"/>
      <c r="T232" s="46"/>
      <c r="U232" s="46"/>
      <c r="V232" s="46"/>
      <c r="W232" s="47"/>
      <c r="X232" s="46"/>
    </row>
    <row r="233" spans="1:29" ht="33" customHeight="1">
      <c r="A233" s="153" t="s">
        <v>336</v>
      </c>
      <c r="B233" s="9"/>
      <c r="C233" s="15"/>
      <c r="D233" s="13"/>
      <c r="E233" s="14"/>
      <c r="F233" s="18"/>
      <c r="G233" s="18"/>
      <c r="H233" s="43"/>
      <c r="I233" s="53"/>
      <c r="J233" s="40"/>
      <c r="K233" s="235" t="s">
        <v>337</v>
      </c>
      <c r="L233" s="239"/>
      <c r="M233" s="169"/>
      <c r="N233" s="225">
        <f>IF(NOT(AND(Справочник!H$72,Q235)),"Этот показатель вычисляется по введенному значению в ячейке справа",IF(Справочник!G$72=0,0,ROUND(Q233/Справочник!G$72+0.00045,3)))</f>
        <v>0.5</v>
      </c>
      <c r="O233" s="226"/>
      <c r="P233" s="35"/>
      <c r="Q233" s="229">
        <v>1</v>
      </c>
      <c r="R233" s="231" t="s">
        <v>338</v>
      </c>
      <c r="S233" s="232"/>
      <c r="Y233" s="3"/>
      <c r="AA233" s="4"/>
      <c r="AB233" s="4"/>
      <c r="AC233" s="4"/>
    </row>
    <row r="234" spans="1:29" ht="33" customHeight="1" thickBot="1">
      <c r="B234" s="9"/>
      <c r="C234" s="15"/>
      <c r="D234" s="13"/>
      <c r="E234" s="14"/>
      <c r="F234" s="18"/>
      <c r="G234" s="18"/>
      <c r="H234" s="43"/>
      <c r="I234" s="54"/>
      <c r="J234" s="26"/>
      <c r="K234" s="240"/>
      <c r="L234" s="241"/>
      <c r="M234" s="168"/>
      <c r="N234" s="227"/>
      <c r="O234" s="228"/>
      <c r="P234" s="36"/>
      <c r="Q234" s="230"/>
      <c r="R234" s="233"/>
      <c r="S234" s="234"/>
      <c r="Y234" s="3"/>
      <c r="AA234" s="4"/>
      <c r="AB234" s="4"/>
      <c r="AC234" s="4"/>
    </row>
    <row r="235" spans="1:29" s="48" customFormat="1" ht="11.25" customHeight="1" thickBot="1">
      <c r="A235" s="153"/>
      <c r="B235" s="51"/>
      <c r="C235" s="42"/>
      <c r="D235" s="43"/>
      <c r="E235" s="44"/>
      <c r="F235" s="45"/>
      <c r="G235" s="45"/>
      <c r="H235" s="52" t="b">
        <f>N235</f>
        <v>1</v>
      </c>
      <c r="I235" s="55">
        <f>IF(H235,1,0)</f>
        <v>1</v>
      </c>
      <c r="J235" s="21"/>
      <c r="K235" s="46"/>
      <c r="L235" s="46"/>
      <c r="M235" s="46"/>
      <c r="N235" s="21" t="b">
        <f>Q235</f>
        <v>1</v>
      </c>
      <c r="O235" s="22"/>
      <c r="P235" s="22"/>
      <c r="Q235" s="22" t="b">
        <f>NOT(OR(Q233="",Q233="Введите здесь значение"))</f>
        <v>1</v>
      </c>
      <c r="R235" s="22"/>
      <c r="S235" s="22"/>
      <c r="T235" s="22"/>
      <c r="U235" s="22"/>
      <c r="V235" s="46"/>
      <c r="W235" s="46"/>
      <c r="X235" s="46"/>
      <c r="Y235" s="46"/>
      <c r="Z235" s="46"/>
      <c r="AA235" s="46"/>
      <c r="AB235" s="47"/>
      <c r="AC235" s="46"/>
    </row>
    <row r="236" spans="1:29" ht="40.5" customHeight="1">
      <c r="A236" s="153" t="s">
        <v>339</v>
      </c>
      <c r="B236" s="9"/>
      <c r="C236" s="15"/>
      <c r="D236" s="13"/>
      <c r="E236" s="14"/>
      <c r="F236" s="18"/>
      <c r="G236" s="18"/>
      <c r="H236" s="43"/>
      <c r="I236" s="53"/>
      <c r="J236" s="40"/>
      <c r="K236" s="235" t="s">
        <v>340</v>
      </c>
      <c r="L236" s="239"/>
      <c r="M236" s="169"/>
      <c r="N236" s="225">
        <f>IF(NOT(AND(Справочник!H$75,Q238)),"Этот показатель вычисляется по введенному значению в ячейке справа",IF(Справочник!G$75=0,0,ROUND(Q236/Справочник!G$75+0.00045,3)))</f>
        <v>1.4999999999999999E-2</v>
      </c>
      <c r="O236" s="226"/>
      <c r="P236" s="35"/>
      <c r="Q236" s="229">
        <v>14</v>
      </c>
      <c r="R236" s="231" t="s">
        <v>341</v>
      </c>
      <c r="S236" s="232"/>
      <c r="Y236" s="3"/>
      <c r="AA236" s="4"/>
      <c r="AB236" s="4"/>
      <c r="AC236" s="4"/>
    </row>
    <row r="237" spans="1:29" ht="40.5" customHeight="1" thickBot="1">
      <c r="B237" s="9"/>
      <c r="C237" s="15"/>
      <c r="D237" s="13"/>
      <c r="E237" s="14"/>
      <c r="F237" s="18"/>
      <c r="G237" s="18"/>
      <c r="H237" s="45"/>
      <c r="I237" s="61"/>
      <c r="J237" s="26"/>
      <c r="K237" s="240"/>
      <c r="L237" s="241"/>
      <c r="M237" s="168"/>
      <c r="N237" s="227"/>
      <c r="O237" s="228"/>
      <c r="P237" s="36"/>
      <c r="Q237" s="230"/>
      <c r="R237" s="233"/>
      <c r="S237" s="234"/>
      <c r="Y237" s="3"/>
      <c r="AA237" s="4"/>
      <c r="AB237" s="4"/>
      <c r="AC237" s="4"/>
    </row>
    <row r="238" spans="1:29" s="48" customFormat="1" ht="11.25" customHeight="1">
      <c r="A238" s="153"/>
      <c r="B238" s="51"/>
      <c r="C238" s="42"/>
      <c r="D238" s="43"/>
      <c r="E238" s="44"/>
      <c r="F238" s="45"/>
      <c r="G238" s="45"/>
      <c r="H238" s="63" t="b">
        <f>N238</f>
        <v>1</v>
      </c>
      <c r="I238" s="62">
        <f>IF(H238,1,0)</f>
        <v>1</v>
      </c>
      <c r="J238" s="21"/>
      <c r="K238" s="46"/>
      <c r="L238" s="46"/>
      <c r="M238" s="46"/>
      <c r="N238" s="21" t="b">
        <f>Q238</f>
        <v>1</v>
      </c>
      <c r="O238" s="22"/>
      <c r="P238" s="22"/>
      <c r="Q238" s="22" t="b">
        <f>NOT(OR(Q236="",Q236="Введите здесь значение"))</f>
        <v>1</v>
      </c>
      <c r="R238" s="22"/>
      <c r="S238" s="22"/>
      <c r="T238" s="22"/>
      <c r="U238" s="22"/>
      <c r="V238" s="46"/>
      <c r="W238" s="46"/>
      <c r="X238" s="46"/>
      <c r="Y238" s="46"/>
      <c r="Z238" s="46"/>
      <c r="AA238" s="46"/>
      <c r="AB238" s="47"/>
      <c r="AC238" s="46"/>
    </row>
    <row r="239" spans="1:29" ht="17.25" customHeight="1">
      <c r="A239" s="153" t="s">
        <v>342</v>
      </c>
      <c r="B239" s="9"/>
      <c r="C239" s="15"/>
      <c r="D239" s="43"/>
      <c r="E239" s="59"/>
      <c r="F239" s="40"/>
      <c r="G239" s="38"/>
      <c r="H239" s="235" t="s">
        <v>343</v>
      </c>
      <c r="I239" s="242"/>
      <c r="J239" s="242"/>
      <c r="K239" s="242"/>
      <c r="L239" s="242"/>
      <c r="M239" s="242"/>
      <c r="N239" s="242"/>
      <c r="O239" s="242"/>
      <c r="P239" s="242"/>
      <c r="Q239" s="242"/>
      <c r="R239" s="239"/>
      <c r="S239" s="4"/>
      <c r="T239" s="4"/>
      <c r="U239" s="4"/>
      <c r="V239" s="4"/>
      <c r="W239" s="4"/>
      <c r="X239" s="4"/>
      <c r="Y239" s="4"/>
      <c r="Z239" s="4"/>
      <c r="AA239" s="4"/>
      <c r="AB239" s="4"/>
      <c r="AC239" s="4"/>
    </row>
    <row r="240" spans="1:29" ht="17.25" customHeight="1">
      <c r="B240" s="9"/>
      <c r="C240" s="15"/>
      <c r="D240" s="43"/>
      <c r="E240" s="138"/>
      <c r="F240" s="26"/>
      <c r="G240" s="39"/>
      <c r="H240" s="240"/>
      <c r="I240" s="243"/>
      <c r="J240" s="243"/>
      <c r="K240" s="243"/>
      <c r="L240" s="243"/>
      <c r="M240" s="243"/>
      <c r="N240" s="243"/>
      <c r="O240" s="243"/>
      <c r="P240" s="243"/>
      <c r="Q240" s="243"/>
      <c r="R240" s="241"/>
      <c r="S240" s="4"/>
      <c r="T240" s="4"/>
      <c r="U240" s="4"/>
      <c r="V240" s="4"/>
      <c r="W240" s="4"/>
      <c r="X240" s="4"/>
      <c r="Y240" s="4"/>
      <c r="Z240" s="4"/>
      <c r="AA240" s="4"/>
      <c r="AB240" s="4"/>
      <c r="AC240" s="4"/>
    </row>
    <row r="241" spans="1:29" s="48" customFormat="1" ht="11.25" customHeight="1" thickBot="1">
      <c r="A241" s="153"/>
      <c r="B241" s="51"/>
      <c r="C241" s="42"/>
      <c r="D241" s="43"/>
      <c r="E241" s="44"/>
      <c r="F241" s="45"/>
      <c r="G241" s="37"/>
      <c r="H241" s="64"/>
      <c r="I241" s="77"/>
      <c r="J241" s="46"/>
      <c r="K241" s="46"/>
      <c r="L241" s="46"/>
      <c r="M241" s="46"/>
      <c r="N241" s="47"/>
      <c r="O241" s="46"/>
    </row>
    <row r="242" spans="1:29" ht="46.5" customHeight="1">
      <c r="A242" s="153" t="s">
        <v>344</v>
      </c>
      <c r="B242" s="9"/>
      <c r="C242" s="15"/>
      <c r="D242" s="13"/>
      <c r="E242" s="14"/>
      <c r="F242" s="18"/>
      <c r="G242" s="18"/>
      <c r="H242" s="43"/>
      <c r="I242" s="53"/>
      <c r="J242" s="40"/>
      <c r="K242" s="221" t="s">
        <v>345</v>
      </c>
      <c r="L242" s="222"/>
      <c r="M242" s="169"/>
      <c r="N242" s="225">
        <f>IF(NOT(AND(Справочник!H$81,Q244)),"Этот показатель вычисляется по введенному значению в ячейке справа",ROUND(Q242/Справочник!G$81+0.00045,3))</f>
        <v>0</v>
      </c>
      <c r="O242" s="226"/>
      <c r="P242" s="35"/>
      <c r="Q242" s="229">
        <v>0</v>
      </c>
      <c r="R242" s="231" t="s">
        <v>346</v>
      </c>
      <c r="S242" s="232"/>
      <c r="Y242" s="3"/>
      <c r="AA242" s="4"/>
      <c r="AB242" s="4"/>
      <c r="AC242" s="4"/>
    </row>
    <row r="243" spans="1:29" ht="46.5" customHeight="1" thickBot="1">
      <c r="B243" s="9"/>
      <c r="C243" s="15"/>
      <c r="D243" s="13"/>
      <c r="E243" s="14"/>
      <c r="F243" s="18"/>
      <c r="G243" s="18"/>
      <c r="H243" s="45"/>
      <c r="I243" s="61"/>
      <c r="J243" s="26"/>
      <c r="K243" s="223"/>
      <c r="L243" s="224"/>
      <c r="M243" s="168"/>
      <c r="N243" s="227"/>
      <c r="O243" s="228"/>
      <c r="P243" s="36"/>
      <c r="Q243" s="230"/>
      <c r="R243" s="233"/>
      <c r="S243" s="234"/>
      <c r="Y243" s="3"/>
      <c r="AA243" s="4"/>
      <c r="AB243" s="4"/>
      <c r="AC243" s="4"/>
    </row>
    <row r="244" spans="1:29" s="48" customFormat="1" ht="11.25" customHeight="1">
      <c r="A244" s="153"/>
      <c r="B244" s="51"/>
      <c r="C244" s="42"/>
      <c r="D244" s="43"/>
      <c r="E244" s="44"/>
      <c r="F244" s="45"/>
      <c r="G244" s="45"/>
      <c r="H244" s="63" t="b">
        <f>N244</f>
        <v>1</v>
      </c>
      <c r="I244" s="62">
        <f>IF(H244,1,0)</f>
        <v>1</v>
      </c>
      <c r="J244" s="21"/>
      <c r="K244" s="46"/>
      <c r="L244" s="46"/>
      <c r="M244" s="46"/>
      <c r="N244" s="21" t="b">
        <f>Q244</f>
        <v>1</v>
      </c>
      <c r="O244" s="22"/>
      <c r="P244" s="22"/>
      <c r="Q244" s="22" t="b">
        <f>NOT(OR(Q242="",Q242="Введите здесь значение"))</f>
        <v>1</v>
      </c>
      <c r="R244" s="22"/>
      <c r="S244" s="22"/>
      <c r="T244" s="22"/>
      <c r="U244" s="22"/>
      <c r="V244" s="46"/>
      <c r="W244" s="46"/>
      <c r="X244" s="46"/>
      <c r="Y244" s="46"/>
      <c r="Z244" s="46"/>
      <c r="AA244" s="46"/>
      <c r="AB244" s="47"/>
      <c r="AC244" s="46"/>
    </row>
    <row r="245" spans="1:29" ht="17.25" customHeight="1">
      <c r="A245" s="153" t="s">
        <v>347</v>
      </c>
      <c r="B245" s="9"/>
      <c r="C245" s="15"/>
      <c r="D245" s="43"/>
      <c r="E245" s="59"/>
      <c r="F245" s="40"/>
      <c r="G245" s="38"/>
      <c r="H245" s="235" t="s">
        <v>348</v>
      </c>
      <c r="I245" s="242"/>
      <c r="J245" s="242"/>
      <c r="K245" s="242"/>
      <c r="L245" s="242"/>
      <c r="M245" s="242"/>
      <c r="N245" s="242"/>
      <c r="O245" s="242"/>
      <c r="P245" s="242"/>
      <c r="Q245" s="242"/>
      <c r="R245" s="239"/>
      <c r="S245" s="4"/>
      <c r="T245" s="4"/>
      <c r="U245" s="4"/>
      <c r="V245" s="4"/>
      <c r="W245" s="4"/>
      <c r="X245" s="4"/>
      <c r="Y245" s="4"/>
      <c r="Z245" s="4"/>
      <c r="AA245" s="4"/>
      <c r="AB245" s="4"/>
      <c r="AC245" s="4"/>
    </row>
    <row r="246" spans="1:29" ht="17.25" customHeight="1">
      <c r="B246" s="9"/>
      <c r="C246" s="15"/>
      <c r="D246" s="43"/>
      <c r="E246" s="138"/>
      <c r="F246" s="26"/>
      <c r="G246" s="39"/>
      <c r="H246" s="240"/>
      <c r="I246" s="243"/>
      <c r="J246" s="243"/>
      <c r="K246" s="243"/>
      <c r="L246" s="243"/>
      <c r="M246" s="243"/>
      <c r="N246" s="243"/>
      <c r="O246" s="243"/>
      <c r="P246" s="243"/>
      <c r="Q246" s="243"/>
      <c r="R246" s="241"/>
      <c r="S246" s="4"/>
      <c r="T246" s="4"/>
      <c r="U246" s="4"/>
      <c r="V246" s="4"/>
      <c r="W246" s="4"/>
      <c r="X246" s="4"/>
      <c r="Y246" s="4"/>
      <c r="Z246" s="4"/>
      <c r="AA246" s="4"/>
      <c r="AB246" s="4"/>
      <c r="AC246" s="4"/>
    </row>
    <row r="247" spans="1:29" s="48" customFormat="1" ht="11.25" customHeight="1" thickBot="1">
      <c r="A247" s="153"/>
      <c r="B247" s="51"/>
      <c r="C247" s="42"/>
      <c r="D247" s="43"/>
      <c r="E247" s="44"/>
      <c r="F247" s="45"/>
      <c r="G247" s="37"/>
      <c r="H247" s="64"/>
      <c r="I247" s="77"/>
      <c r="J247" s="46"/>
      <c r="K247" s="46"/>
      <c r="L247" s="46"/>
      <c r="M247" s="46"/>
      <c r="N247" s="47"/>
      <c r="O247" s="46"/>
    </row>
    <row r="248" spans="1:29" ht="33" customHeight="1">
      <c r="A248" s="153" t="s">
        <v>349</v>
      </c>
      <c r="B248" s="9"/>
      <c r="C248" s="15"/>
      <c r="D248" s="13"/>
      <c r="E248" s="14"/>
      <c r="F248" s="18"/>
      <c r="G248" s="18"/>
      <c r="H248" s="43"/>
      <c r="I248" s="53"/>
      <c r="J248" s="40"/>
      <c r="K248" s="235" t="s">
        <v>350</v>
      </c>
      <c r="L248" s="239"/>
      <c r="M248" s="169"/>
      <c r="N248" s="225">
        <f>IF(NOT(AND(Справочник!H$86,Q250)),"Этот показатель вычисляется по введенному значению в ячейке справа",IF(Справочник!G$86=0,0,ROUND(Q248/Справочник!G$86+0.00045,3)))</f>
        <v>0</v>
      </c>
      <c r="O248" s="226"/>
      <c r="P248" s="35"/>
      <c r="Q248" s="229">
        <v>0</v>
      </c>
      <c r="R248" s="231" t="s">
        <v>351</v>
      </c>
      <c r="S248" s="232"/>
      <c r="Y248" s="3"/>
      <c r="AA248" s="4"/>
      <c r="AB248" s="4"/>
      <c r="AC248" s="4"/>
    </row>
    <row r="249" spans="1:29" ht="33" customHeight="1" thickBot="1">
      <c r="B249" s="9"/>
      <c r="C249" s="15"/>
      <c r="D249" s="13"/>
      <c r="E249" s="14"/>
      <c r="F249" s="18"/>
      <c r="G249" s="18"/>
      <c r="H249" s="45"/>
      <c r="I249" s="61"/>
      <c r="J249" s="26"/>
      <c r="K249" s="240"/>
      <c r="L249" s="241"/>
      <c r="M249" s="168"/>
      <c r="N249" s="227"/>
      <c r="O249" s="228"/>
      <c r="P249" s="36"/>
      <c r="Q249" s="230"/>
      <c r="R249" s="233"/>
      <c r="S249" s="234"/>
      <c r="Y249" s="3"/>
      <c r="AA249" s="4"/>
      <c r="AB249" s="4"/>
      <c r="AC249" s="4"/>
    </row>
    <row r="250" spans="1:29" s="48" customFormat="1" ht="11.25" customHeight="1">
      <c r="A250" s="153"/>
      <c r="B250" s="51"/>
      <c r="C250" s="42"/>
      <c r="D250" s="43"/>
      <c r="E250" s="44"/>
      <c r="F250" s="45"/>
      <c r="G250" s="45"/>
      <c r="H250" s="63" t="b">
        <f>N250</f>
        <v>1</v>
      </c>
      <c r="I250" s="62">
        <f>IF(H250,1,0)</f>
        <v>1</v>
      </c>
      <c r="J250" s="21"/>
      <c r="K250" s="46"/>
      <c r="L250" s="46"/>
      <c r="M250" s="46"/>
      <c r="N250" s="21" t="b">
        <f>Q250</f>
        <v>1</v>
      </c>
      <c r="O250" s="22"/>
      <c r="P250" s="22"/>
      <c r="Q250" s="22" t="b">
        <f>NOT(OR(Q248="",Q248="Введите здесь значение"))</f>
        <v>1</v>
      </c>
      <c r="R250" s="22"/>
      <c r="S250" s="22"/>
      <c r="T250" s="22"/>
      <c r="U250" s="22"/>
      <c r="V250" s="46"/>
      <c r="W250" s="46"/>
      <c r="X250" s="46"/>
      <c r="Y250" s="46"/>
      <c r="Z250" s="46"/>
      <c r="AA250" s="46"/>
      <c r="AB250" s="47"/>
      <c r="AC250" s="46"/>
    </row>
    <row r="251" spans="1:29" ht="17.25" customHeight="1">
      <c r="A251" s="153" t="s">
        <v>352</v>
      </c>
      <c r="B251" s="9"/>
      <c r="C251" s="15"/>
      <c r="D251" s="43"/>
      <c r="E251" s="59"/>
      <c r="F251" s="40"/>
      <c r="G251" s="38"/>
      <c r="H251" s="235" t="s">
        <v>353</v>
      </c>
      <c r="I251" s="242"/>
      <c r="J251" s="242"/>
      <c r="K251" s="242"/>
      <c r="L251" s="242"/>
      <c r="M251" s="242"/>
      <c r="N251" s="242"/>
      <c r="O251" s="242"/>
      <c r="P251" s="242"/>
      <c r="Q251" s="242"/>
      <c r="R251" s="239"/>
      <c r="S251" s="4"/>
      <c r="T251" s="4"/>
      <c r="U251" s="4"/>
      <c r="V251" s="4"/>
      <c r="W251" s="4"/>
      <c r="X251" s="4"/>
      <c r="Y251" s="4"/>
      <c r="Z251" s="4"/>
      <c r="AA251" s="4"/>
      <c r="AB251" s="4"/>
      <c r="AC251" s="4"/>
    </row>
    <row r="252" spans="1:29" ht="17.25" customHeight="1">
      <c r="B252" s="9"/>
      <c r="C252" s="15"/>
      <c r="D252" s="43"/>
      <c r="E252" s="138"/>
      <c r="F252" s="26"/>
      <c r="G252" s="39"/>
      <c r="H252" s="240"/>
      <c r="I252" s="243"/>
      <c r="J252" s="243"/>
      <c r="K252" s="243"/>
      <c r="L252" s="243"/>
      <c r="M252" s="243"/>
      <c r="N252" s="243"/>
      <c r="O252" s="243"/>
      <c r="P252" s="243"/>
      <c r="Q252" s="243"/>
      <c r="R252" s="241"/>
      <c r="S252" s="4"/>
      <c r="T252" s="4"/>
      <c r="U252" s="4"/>
      <c r="V252" s="4"/>
      <c r="W252" s="4"/>
      <c r="X252" s="4"/>
      <c r="Y252" s="4"/>
      <c r="Z252" s="4"/>
      <c r="AA252" s="4"/>
      <c r="AB252" s="4"/>
      <c r="AC252" s="4"/>
    </row>
    <row r="253" spans="1:29" s="48" customFormat="1" ht="11.25" customHeight="1" thickBot="1">
      <c r="A253" s="153"/>
      <c r="B253" s="51"/>
      <c r="C253" s="42"/>
      <c r="D253" s="43"/>
      <c r="E253" s="44"/>
      <c r="F253" s="45"/>
      <c r="G253" s="37"/>
      <c r="H253" s="64"/>
      <c r="I253" s="77"/>
      <c r="J253" s="46"/>
      <c r="K253" s="46"/>
      <c r="L253" s="46"/>
      <c r="M253" s="46"/>
      <c r="N253" s="47"/>
      <c r="O253" s="46"/>
    </row>
    <row r="254" spans="1:29" ht="39" customHeight="1">
      <c r="A254" s="153" t="s">
        <v>354</v>
      </c>
      <c r="B254" s="9"/>
      <c r="C254" s="15"/>
      <c r="D254" s="13"/>
      <c r="E254" s="14"/>
      <c r="F254" s="18"/>
      <c r="G254" s="18"/>
      <c r="H254" s="43"/>
      <c r="I254" s="53"/>
      <c r="J254" s="40"/>
      <c r="K254" s="221" t="s">
        <v>355</v>
      </c>
      <c r="L254" s="222"/>
      <c r="M254" s="169"/>
      <c r="N254" s="225">
        <f>IF(NOT(AND(Справочник!H$24,Справочник!H$27,Справочник!H$33,Справочник!H$39,Справочник!H$45,Справочник!H$54,Справочник!H$60,Q256)),"Этот показатель вычисляется по введенному значению в ячейке справа",ROUND(Q254/(Справочник!G$24+Справочник!G$27+Справочник!G$33+Справочник!G$39+Справочник!G$45+Справочник!G$54+Справочник!G$60)+0.00045,3))</f>
        <v>0</v>
      </c>
      <c r="O254" s="226"/>
      <c r="P254" s="35"/>
      <c r="Q254" s="229">
        <v>0</v>
      </c>
      <c r="R254" s="231" t="s">
        <v>356</v>
      </c>
      <c r="S254" s="232"/>
      <c r="Y254" s="3"/>
      <c r="AA254" s="4"/>
      <c r="AB254" s="4"/>
      <c r="AC254" s="4"/>
    </row>
    <row r="255" spans="1:29" ht="39" customHeight="1" thickBot="1">
      <c r="B255" s="9"/>
      <c r="C255" s="15"/>
      <c r="D255" s="13"/>
      <c r="E255" s="14"/>
      <c r="F255" s="18"/>
      <c r="G255" s="18"/>
      <c r="H255" s="45"/>
      <c r="I255" s="61"/>
      <c r="J255" s="26"/>
      <c r="K255" s="223"/>
      <c r="L255" s="224"/>
      <c r="M255" s="168"/>
      <c r="N255" s="227"/>
      <c r="O255" s="228"/>
      <c r="P255" s="36"/>
      <c r="Q255" s="230"/>
      <c r="R255" s="233"/>
      <c r="S255" s="234"/>
      <c r="Y255" s="3"/>
      <c r="AA255" s="4"/>
      <c r="AB255" s="4"/>
      <c r="AC255" s="4"/>
    </row>
    <row r="256" spans="1:29" s="48" customFormat="1" ht="11.25" customHeight="1">
      <c r="A256" s="153"/>
      <c r="B256" s="51"/>
      <c r="C256" s="42"/>
      <c r="D256" s="43"/>
      <c r="E256" s="44"/>
      <c r="F256" s="45"/>
      <c r="G256" s="45"/>
      <c r="H256" s="63" t="b">
        <f>N256</f>
        <v>1</v>
      </c>
      <c r="I256" s="62">
        <f>IF(H256,1,0)</f>
        <v>1</v>
      </c>
      <c r="J256" s="21"/>
      <c r="K256" s="46"/>
      <c r="L256" s="46"/>
      <c r="M256" s="46"/>
      <c r="N256" s="21" t="b">
        <f>Q256</f>
        <v>1</v>
      </c>
      <c r="O256" s="22"/>
      <c r="P256" s="22"/>
      <c r="Q256" s="22" t="b">
        <f>NOT(OR(Q254="",Q254="Введите здесь значение"))</f>
        <v>1</v>
      </c>
      <c r="R256" s="22"/>
      <c r="S256" s="22"/>
      <c r="T256" s="22"/>
      <c r="U256" s="22"/>
      <c r="V256" s="46"/>
      <c r="W256" s="46"/>
      <c r="X256" s="46"/>
      <c r="Y256" s="46"/>
      <c r="Z256" s="46"/>
      <c r="AA256" s="46"/>
      <c r="AB256" s="47"/>
      <c r="AC256" s="46"/>
    </row>
    <row r="257" spans="1:29" ht="17.25" customHeight="1">
      <c r="A257" s="153" t="s">
        <v>357</v>
      </c>
      <c r="B257" s="9"/>
      <c r="C257" s="15"/>
      <c r="D257" s="43"/>
      <c r="E257" s="59"/>
      <c r="F257" s="40"/>
      <c r="G257" s="38"/>
      <c r="H257" s="235" t="s">
        <v>358</v>
      </c>
      <c r="I257" s="242"/>
      <c r="J257" s="242"/>
      <c r="K257" s="242"/>
      <c r="L257" s="242"/>
      <c r="M257" s="242"/>
      <c r="N257" s="242"/>
      <c r="O257" s="242"/>
      <c r="P257" s="242"/>
      <c r="Q257" s="242"/>
      <c r="R257" s="239"/>
      <c r="S257" s="4"/>
      <c r="T257" s="4"/>
      <c r="U257" s="4"/>
      <c r="V257" s="4"/>
      <c r="W257" s="4"/>
      <c r="X257" s="4"/>
      <c r="Y257" s="4"/>
      <c r="Z257" s="4"/>
      <c r="AA257" s="4"/>
      <c r="AB257" s="4"/>
      <c r="AC257" s="4"/>
    </row>
    <row r="258" spans="1:29" ht="17.25" customHeight="1">
      <c r="B258" s="9"/>
      <c r="C258" s="15"/>
      <c r="D258" s="43"/>
      <c r="E258" s="138"/>
      <c r="F258" s="26"/>
      <c r="G258" s="26"/>
      <c r="H258" s="240"/>
      <c r="I258" s="243"/>
      <c r="J258" s="243"/>
      <c r="K258" s="243"/>
      <c r="L258" s="243"/>
      <c r="M258" s="243"/>
      <c r="N258" s="243"/>
      <c r="O258" s="243"/>
      <c r="P258" s="243"/>
      <c r="Q258" s="243"/>
      <c r="R258" s="241"/>
      <c r="S258" s="4"/>
      <c r="T258" s="4"/>
      <c r="U258" s="4"/>
      <c r="V258" s="4"/>
      <c r="W258" s="4"/>
      <c r="X258" s="4"/>
      <c r="Y258" s="4"/>
      <c r="Z258" s="4"/>
      <c r="AA258" s="4"/>
      <c r="AB258" s="4"/>
      <c r="AC258" s="4"/>
    </row>
    <row r="259" spans="1:29" s="48" customFormat="1" ht="11.25" customHeight="1" thickBot="1">
      <c r="A259" s="153"/>
      <c r="B259" s="51"/>
      <c r="C259" s="42"/>
      <c r="D259" s="43"/>
      <c r="E259" s="44"/>
      <c r="F259" s="45"/>
      <c r="G259" s="37"/>
      <c r="H259" s="64"/>
      <c r="I259" s="77"/>
      <c r="J259" s="46"/>
      <c r="K259" s="46"/>
      <c r="L259" s="46"/>
      <c r="M259" s="46"/>
      <c r="N259" s="47"/>
      <c r="O259" s="46"/>
    </row>
    <row r="260" spans="1:29" ht="27" customHeight="1">
      <c r="A260" s="153" t="s">
        <v>359</v>
      </c>
      <c r="B260" s="9"/>
      <c r="C260" s="15"/>
      <c r="D260" s="13"/>
      <c r="E260" s="58"/>
      <c r="F260" s="133"/>
      <c r="G260" s="133"/>
      <c r="H260" s="74"/>
      <c r="I260" s="53"/>
      <c r="J260" s="40"/>
      <c r="K260" s="235" t="s">
        <v>360</v>
      </c>
      <c r="L260" s="242"/>
      <c r="M260" s="242"/>
      <c r="N260" s="242"/>
      <c r="O260" s="239"/>
      <c r="P260" s="169"/>
      <c r="Q260" s="253">
        <v>0</v>
      </c>
      <c r="R260" s="4"/>
      <c r="S260" s="4"/>
      <c r="T260" s="4"/>
      <c r="U260" s="4"/>
      <c r="V260" s="4"/>
      <c r="W260" s="4"/>
      <c r="X260" s="4"/>
      <c r="Y260" s="4"/>
      <c r="Z260" s="4"/>
      <c r="AA260" s="4"/>
      <c r="AB260" s="4"/>
      <c r="AC260" s="4"/>
    </row>
    <row r="261" spans="1:29" ht="27" customHeight="1" thickBot="1">
      <c r="B261" s="9"/>
      <c r="C261" s="15"/>
      <c r="D261" s="18"/>
      <c r="E261" s="23"/>
      <c r="F261" s="23"/>
      <c r="G261" s="23"/>
      <c r="H261" s="73"/>
      <c r="I261" s="61"/>
      <c r="J261" s="26"/>
      <c r="K261" s="240"/>
      <c r="L261" s="243"/>
      <c r="M261" s="243"/>
      <c r="N261" s="243"/>
      <c r="O261" s="241"/>
      <c r="P261" s="168"/>
      <c r="Q261" s="254"/>
      <c r="R261" s="4"/>
      <c r="S261" s="4"/>
      <c r="T261" s="4"/>
      <c r="U261" s="4"/>
      <c r="V261" s="4"/>
      <c r="W261" s="4"/>
      <c r="X261" s="4"/>
      <c r="Y261" s="4"/>
      <c r="Z261" s="4"/>
      <c r="AA261" s="4"/>
      <c r="AB261" s="4"/>
      <c r="AC261" s="4"/>
    </row>
    <row r="262" spans="1:29" s="48" customFormat="1" ht="31.5" customHeight="1">
      <c r="A262" s="153"/>
      <c r="B262" s="51"/>
      <c r="C262" s="42"/>
      <c r="D262" s="132"/>
      <c r="E262" s="132"/>
      <c r="F262" s="45"/>
      <c r="G262" s="45"/>
      <c r="H262" s="63" t="b">
        <f>N262</f>
        <v>1</v>
      </c>
      <c r="I262" s="62">
        <f>IF(H262,1,0)</f>
        <v>1</v>
      </c>
      <c r="J262" s="21"/>
      <c r="K262" s="46"/>
      <c r="L262" s="46"/>
      <c r="M262" s="46"/>
      <c r="N262" s="22" t="b">
        <f>NOT(OR(Q260="",Q260="Введите здесь значение"))</f>
        <v>1</v>
      </c>
      <c r="O262" s="22"/>
      <c r="P262" s="22"/>
      <c r="R262" s="22"/>
      <c r="S262" s="22"/>
      <c r="T262" s="46"/>
      <c r="U262" s="46"/>
      <c r="V262" s="46"/>
      <c r="W262" s="46"/>
      <c r="X262" s="46"/>
      <c r="Y262" s="46"/>
      <c r="Z262" s="47"/>
      <c r="AA262" s="46"/>
    </row>
    <row r="263" spans="1:29" ht="18" customHeight="1">
      <c r="A263" s="153" t="s">
        <v>361</v>
      </c>
      <c r="B263" s="9"/>
      <c r="C263" s="24"/>
      <c r="D263" s="275" t="s">
        <v>50</v>
      </c>
      <c r="E263" s="276"/>
      <c r="F263" s="276"/>
      <c r="G263" s="276"/>
      <c r="H263" s="276"/>
      <c r="I263" s="276"/>
      <c r="J263" s="276"/>
      <c r="K263" s="276"/>
      <c r="L263" s="276"/>
      <c r="M263" s="276"/>
      <c r="N263" s="276"/>
      <c r="O263" s="276"/>
      <c r="P263" s="276"/>
      <c r="Q263" s="276"/>
      <c r="R263" s="277"/>
      <c r="S263" s="10"/>
      <c r="T263" s="10"/>
      <c r="U263" s="10"/>
    </row>
    <row r="264" spans="1:29" s="8" customFormat="1" ht="18" customHeight="1">
      <c r="A264" s="154"/>
      <c r="B264" s="9"/>
      <c r="C264" s="25"/>
      <c r="D264" s="278"/>
      <c r="E264" s="279"/>
      <c r="F264" s="279"/>
      <c r="G264" s="279"/>
      <c r="H264" s="279"/>
      <c r="I264" s="279"/>
      <c r="J264" s="279"/>
      <c r="K264" s="279"/>
      <c r="L264" s="279"/>
      <c r="M264" s="279"/>
      <c r="N264" s="279"/>
      <c r="O264" s="279"/>
      <c r="P264" s="279"/>
      <c r="Q264" s="279"/>
      <c r="R264" s="280"/>
      <c r="S264" s="10"/>
      <c r="T264" s="10"/>
      <c r="U264" s="10"/>
      <c r="V264" s="6"/>
      <c r="W264" s="6"/>
      <c r="X264" s="6"/>
      <c r="Y264" s="6"/>
      <c r="Z264" s="6"/>
      <c r="AA264" s="6"/>
      <c r="AB264" s="7"/>
      <c r="AC264" s="6"/>
    </row>
    <row r="265" spans="1:29" s="8" customFormat="1" ht="11.25" hidden="1" customHeight="1">
      <c r="A265" s="154"/>
      <c r="B265" s="9"/>
      <c r="C265" s="12"/>
      <c r="D265" s="13"/>
      <c r="E265" s="14"/>
      <c r="F265" s="18"/>
      <c r="G265" s="18"/>
      <c r="H265" s="70"/>
      <c r="I265" s="5"/>
      <c r="J265" s="5"/>
      <c r="K265" s="6"/>
      <c r="L265" s="6"/>
      <c r="M265" s="6"/>
      <c r="N265" s="5"/>
      <c r="O265" s="5"/>
      <c r="P265" s="5"/>
      <c r="Q265" s="5"/>
      <c r="R265" s="5"/>
      <c r="S265" s="5"/>
      <c r="T265" s="5"/>
      <c r="U265" s="5"/>
      <c r="V265" s="6"/>
      <c r="W265" s="6"/>
      <c r="X265" s="6"/>
      <c r="Y265" s="6"/>
      <c r="Z265" s="6"/>
      <c r="AA265" s="6"/>
      <c r="AB265" s="7"/>
      <c r="AC265" s="6"/>
    </row>
    <row r="266" spans="1:29" ht="14.25" customHeight="1">
      <c r="B266" s="9"/>
      <c r="C266" s="15"/>
      <c r="D266" s="43"/>
      <c r="E266" s="137"/>
      <c r="F266" s="281" t="s">
        <v>11</v>
      </c>
      <c r="G266" s="282"/>
      <c r="H266" s="282"/>
      <c r="I266" s="282"/>
      <c r="J266" s="282"/>
      <c r="K266" s="282"/>
      <c r="L266" s="282"/>
      <c r="M266" s="282"/>
      <c r="N266" s="282"/>
      <c r="O266" s="282"/>
      <c r="P266" s="282"/>
      <c r="Q266" s="282"/>
      <c r="R266" s="283"/>
      <c r="S266" s="30"/>
      <c r="T266" s="30"/>
      <c r="U266" s="30"/>
      <c r="AA266" s="3"/>
      <c r="AB266" s="2"/>
      <c r="AC266" s="4"/>
    </row>
    <row r="267" spans="1:29" ht="14.25" customHeight="1">
      <c r="B267" s="9"/>
      <c r="C267" s="15"/>
      <c r="D267" s="43"/>
      <c r="E267" s="137"/>
      <c r="F267" s="284"/>
      <c r="G267" s="285"/>
      <c r="H267" s="285"/>
      <c r="I267" s="285"/>
      <c r="J267" s="285"/>
      <c r="K267" s="285"/>
      <c r="L267" s="285"/>
      <c r="M267" s="285"/>
      <c r="N267" s="285"/>
      <c r="O267" s="285"/>
      <c r="P267" s="285"/>
      <c r="Q267" s="285"/>
      <c r="R267" s="286"/>
      <c r="S267" s="30"/>
      <c r="T267" s="30"/>
      <c r="U267" s="30"/>
      <c r="AA267" s="3"/>
      <c r="AB267" s="2"/>
      <c r="AC267" s="4"/>
    </row>
    <row r="268" spans="1:29" ht="11.25" customHeight="1">
      <c r="B268" s="9"/>
      <c r="C268" s="15"/>
      <c r="D268" s="43"/>
      <c r="E268" s="44"/>
      <c r="F268" s="18"/>
      <c r="G268" s="18"/>
      <c r="H268" s="21"/>
      <c r="I268" s="29"/>
      <c r="J268" s="17"/>
      <c r="N268" s="30"/>
      <c r="O268" s="30"/>
      <c r="P268" s="30"/>
      <c r="Q268" s="30"/>
      <c r="R268" s="30"/>
      <c r="S268" s="30"/>
      <c r="T268" s="30"/>
      <c r="U268" s="30"/>
      <c r="AA268" s="3"/>
      <c r="AB268" s="2"/>
      <c r="AC268" s="4"/>
    </row>
    <row r="269" spans="1:29" ht="17.25" customHeight="1">
      <c r="A269" s="153" t="s">
        <v>362</v>
      </c>
      <c r="B269" s="9"/>
      <c r="C269" s="15"/>
      <c r="D269" s="43"/>
      <c r="E269" s="59"/>
      <c r="F269" s="40"/>
      <c r="G269" s="38"/>
      <c r="H269" s="235" t="s">
        <v>363</v>
      </c>
      <c r="I269" s="242"/>
      <c r="J269" s="242"/>
      <c r="K269" s="242"/>
      <c r="L269" s="242"/>
      <c r="M269" s="242"/>
      <c r="N269" s="242"/>
      <c r="O269" s="242"/>
      <c r="P269" s="242"/>
      <c r="Q269" s="242"/>
      <c r="R269" s="239"/>
      <c r="S269" s="4"/>
      <c r="T269" s="4"/>
      <c r="U269" s="4"/>
      <c r="V269" s="4"/>
      <c r="W269" s="4"/>
      <c r="X269" s="4"/>
      <c r="Y269" s="4"/>
      <c r="Z269" s="4"/>
      <c r="AA269" s="4"/>
      <c r="AB269" s="4"/>
      <c r="AC269" s="4"/>
    </row>
    <row r="270" spans="1:29" ht="17.25" customHeight="1">
      <c r="B270" s="9"/>
      <c r="C270" s="15"/>
      <c r="D270" s="43"/>
      <c r="E270" s="138"/>
      <c r="F270" s="26"/>
      <c r="G270" s="39"/>
      <c r="H270" s="240"/>
      <c r="I270" s="243"/>
      <c r="J270" s="243"/>
      <c r="K270" s="243"/>
      <c r="L270" s="243"/>
      <c r="M270" s="243"/>
      <c r="N270" s="243"/>
      <c r="O270" s="243"/>
      <c r="P270" s="243"/>
      <c r="Q270" s="243"/>
      <c r="R270" s="241"/>
      <c r="S270" s="4"/>
      <c r="T270" s="4"/>
      <c r="U270" s="4"/>
      <c r="V270" s="4"/>
      <c r="W270" s="4"/>
      <c r="X270" s="4"/>
      <c r="Y270" s="4"/>
      <c r="Z270" s="4"/>
      <c r="AA270" s="4"/>
      <c r="AB270" s="4"/>
      <c r="AC270" s="4"/>
    </row>
    <row r="271" spans="1:29" s="48" customFormat="1" ht="11.25" customHeight="1" thickBot="1">
      <c r="A271" s="153"/>
      <c r="B271" s="51"/>
      <c r="C271" s="42"/>
      <c r="D271" s="43"/>
      <c r="E271" s="44"/>
      <c r="F271" s="45"/>
      <c r="G271" s="37"/>
      <c r="H271" s="64"/>
      <c r="I271" s="77"/>
      <c r="J271" s="46"/>
      <c r="K271" s="46"/>
      <c r="L271" s="46"/>
      <c r="M271" s="46"/>
      <c r="N271" s="47"/>
      <c r="O271" s="46"/>
    </row>
    <row r="272" spans="1:29" ht="38.25" customHeight="1">
      <c r="A272" s="153" t="s">
        <v>364</v>
      </c>
      <c r="B272" s="9"/>
      <c r="C272" s="15"/>
      <c r="D272" s="13"/>
      <c r="E272" s="14"/>
      <c r="F272" s="18"/>
      <c r="G272" s="18"/>
      <c r="H272" s="43"/>
      <c r="I272" s="53"/>
      <c r="J272" s="40"/>
      <c r="K272" s="221" t="s">
        <v>365</v>
      </c>
      <c r="L272" s="222"/>
      <c r="M272" s="169"/>
      <c r="N272" s="225">
        <f>IF(NOT(AND(Справочник!H$39,Справочник!H$45,Справочник!H$54,Справочник!H$60,Q274)),"Этот показатель вычисляется по введенному значению в ячейке справа",ROUND(Q272/(Справочник!G$39+Справочник!G$45+Справочник!G$54+Справочник!G$60)+0.00045,3))</f>
        <v>0.26700000000000002</v>
      </c>
      <c r="O272" s="226"/>
      <c r="P272" s="35"/>
      <c r="Q272" s="229">
        <v>157</v>
      </c>
      <c r="R272" s="231" t="s">
        <v>366</v>
      </c>
      <c r="S272" s="232"/>
      <c r="Y272" s="3"/>
      <c r="AA272" s="4"/>
      <c r="AB272" s="4"/>
      <c r="AC272" s="4"/>
    </row>
    <row r="273" spans="1:29" ht="38.25" customHeight="1" thickBot="1">
      <c r="B273" s="9"/>
      <c r="C273" s="15"/>
      <c r="D273" s="13"/>
      <c r="E273" s="14"/>
      <c r="F273" s="18"/>
      <c r="G273" s="18"/>
      <c r="H273" s="43"/>
      <c r="I273" s="54"/>
      <c r="J273" s="26"/>
      <c r="K273" s="223"/>
      <c r="L273" s="224"/>
      <c r="M273" s="168"/>
      <c r="N273" s="227"/>
      <c r="O273" s="228"/>
      <c r="P273" s="36"/>
      <c r="Q273" s="230"/>
      <c r="R273" s="233"/>
      <c r="S273" s="234"/>
      <c r="Y273" s="3"/>
      <c r="AA273" s="4"/>
      <c r="AB273" s="4"/>
      <c r="AC273" s="4"/>
    </row>
    <row r="274" spans="1:29" s="48" customFormat="1" ht="11.25" customHeight="1" thickBot="1">
      <c r="A274" s="153"/>
      <c r="B274" s="51"/>
      <c r="C274" s="42"/>
      <c r="D274" s="43"/>
      <c r="E274" s="44"/>
      <c r="F274" s="45"/>
      <c r="G274" s="45"/>
      <c r="H274" s="52" t="b">
        <f>N274</f>
        <v>1</v>
      </c>
      <c r="I274" s="55">
        <f>IF(H274,1,0)</f>
        <v>1</v>
      </c>
      <c r="J274" s="21"/>
      <c r="K274" s="46"/>
      <c r="L274" s="46"/>
      <c r="M274" s="46"/>
      <c r="N274" s="21" t="b">
        <f>Q274</f>
        <v>1</v>
      </c>
      <c r="O274" s="22"/>
      <c r="P274" s="22"/>
      <c r="Q274" s="22" t="b">
        <f>NOT(OR(Q272="",Q272="Введите здесь значение"))</f>
        <v>1</v>
      </c>
      <c r="R274" s="22"/>
      <c r="S274" s="22"/>
      <c r="T274" s="22"/>
      <c r="U274" s="22"/>
      <c r="V274" s="46"/>
      <c r="W274" s="46"/>
      <c r="X274" s="46"/>
      <c r="Y274" s="46"/>
      <c r="Z274" s="46"/>
      <c r="AA274" s="46"/>
      <c r="AB274" s="47"/>
      <c r="AC274" s="46"/>
    </row>
    <row r="275" spans="1:29" ht="32.25" customHeight="1">
      <c r="A275" s="153" t="s">
        <v>367</v>
      </c>
      <c r="B275" s="9"/>
      <c r="C275" s="15"/>
      <c r="D275" s="13"/>
      <c r="E275" s="14"/>
      <c r="F275" s="18"/>
      <c r="G275" s="18"/>
      <c r="H275" s="43"/>
      <c r="I275" s="53"/>
      <c r="J275" s="40"/>
      <c r="K275" s="235" t="s">
        <v>368</v>
      </c>
      <c r="L275" s="239"/>
      <c r="M275" s="169"/>
      <c r="N275" s="225">
        <f>IF(NOT(AND(Справочник!H$12,Q277)),"Этот показатель вычисляется по введенному значению в ячейке справа",ROUND(Q275/Справочник!G$12+0.00045,3))</f>
        <v>0.5</v>
      </c>
      <c r="O275" s="226"/>
      <c r="P275" s="35"/>
      <c r="Q275" s="229">
        <v>11</v>
      </c>
      <c r="R275" s="231" t="s">
        <v>369</v>
      </c>
      <c r="S275" s="232"/>
      <c r="Y275" s="3"/>
      <c r="AA275" s="4"/>
      <c r="AB275" s="4"/>
      <c r="AC275" s="4"/>
    </row>
    <row r="276" spans="1:29" ht="32.25" customHeight="1" thickBot="1">
      <c r="B276" s="9"/>
      <c r="C276" s="15"/>
      <c r="D276" s="13"/>
      <c r="E276" s="14"/>
      <c r="F276" s="18"/>
      <c r="G276" s="18"/>
      <c r="H276" s="43"/>
      <c r="I276" s="54"/>
      <c r="J276" s="26"/>
      <c r="K276" s="240"/>
      <c r="L276" s="241"/>
      <c r="M276" s="168"/>
      <c r="N276" s="227"/>
      <c r="O276" s="228"/>
      <c r="P276" s="36"/>
      <c r="Q276" s="230"/>
      <c r="R276" s="233"/>
      <c r="S276" s="234"/>
      <c r="Y276" s="3"/>
      <c r="AA276" s="4"/>
      <c r="AB276" s="4"/>
      <c r="AC276" s="4"/>
    </row>
    <row r="277" spans="1:29" s="48" customFormat="1" ht="11.25" customHeight="1" thickBot="1">
      <c r="A277" s="153"/>
      <c r="B277" s="51"/>
      <c r="C277" s="42"/>
      <c r="D277" s="43"/>
      <c r="E277" s="44"/>
      <c r="F277" s="45"/>
      <c r="G277" s="45"/>
      <c r="H277" s="52" t="b">
        <f>N277</f>
        <v>1</v>
      </c>
      <c r="I277" s="55">
        <f>IF(H277,1,0)</f>
        <v>1</v>
      </c>
      <c r="J277" s="21"/>
      <c r="K277" s="46"/>
      <c r="L277" s="46"/>
      <c r="M277" s="46"/>
      <c r="N277" s="21" t="b">
        <f>Q277</f>
        <v>1</v>
      </c>
      <c r="O277" s="22"/>
      <c r="P277" s="22"/>
      <c r="Q277" s="22" t="b">
        <f>NOT(OR(Q275="",Q275="Введите здесь значение"))</f>
        <v>1</v>
      </c>
      <c r="R277" s="22"/>
      <c r="S277" s="22"/>
      <c r="T277" s="22"/>
      <c r="U277" s="22"/>
      <c r="V277" s="46"/>
      <c r="W277" s="46"/>
      <c r="X277" s="46"/>
      <c r="Y277" s="46"/>
      <c r="Z277" s="46"/>
      <c r="AA277" s="46"/>
      <c r="AB277" s="47"/>
      <c r="AC277" s="46"/>
    </row>
    <row r="278" spans="1:29" ht="32.25" customHeight="1">
      <c r="A278" s="153" t="s">
        <v>370</v>
      </c>
      <c r="B278" s="9"/>
      <c r="C278" s="15"/>
      <c r="D278" s="13"/>
      <c r="E278" s="14"/>
      <c r="F278" s="18"/>
      <c r="G278" s="18"/>
      <c r="H278" s="43"/>
      <c r="I278" s="53"/>
      <c r="J278" s="40"/>
      <c r="K278" s="235" t="s">
        <v>371</v>
      </c>
      <c r="L278" s="239"/>
      <c r="M278" s="169"/>
      <c r="N278" s="225">
        <f>IF(NOT(AND(Справочник!H$12,Q280)),"Этот показатель вычисляется по введенному значению в ячейке справа",ROUND(Q278/Справочник!G$12+0.00045,3))</f>
        <v>0.36399999999999999</v>
      </c>
      <c r="O278" s="226"/>
      <c r="P278" s="35"/>
      <c r="Q278" s="229">
        <v>8</v>
      </c>
      <c r="R278" s="231" t="s">
        <v>372</v>
      </c>
      <c r="S278" s="232"/>
      <c r="Y278" s="3"/>
      <c r="AA278" s="4"/>
      <c r="AB278" s="4"/>
      <c r="AC278" s="4"/>
    </row>
    <row r="279" spans="1:29" ht="32.25" customHeight="1" thickBot="1">
      <c r="B279" s="9"/>
      <c r="C279" s="15"/>
      <c r="D279" s="13"/>
      <c r="E279" s="14"/>
      <c r="F279" s="18"/>
      <c r="G279" s="18"/>
      <c r="H279" s="45"/>
      <c r="I279" s="61"/>
      <c r="J279" s="26"/>
      <c r="K279" s="240"/>
      <c r="L279" s="241"/>
      <c r="M279" s="168"/>
      <c r="N279" s="227"/>
      <c r="O279" s="228"/>
      <c r="P279" s="36"/>
      <c r="Q279" s="230"/>
      <c r="R279" s="233"/>
      <c r="S279" s="234"/>
      <c r="Y279" s="3"/>
      <c r="AA279" s="4"/>
      <c r="AB279" s="4"/>
      <c r="AC279" s="4"/>
    </row>
    <row r="280" spans="1:29" s="48" customFormat="1" ht="11.25" customHeight="1">
      <c r="A280" s="153"/>
      <c r="B280" s="51"/>
      <c r="C280" s="42"/>
      <c r="D280" s="43"/>
      <c r="E280" s="44"/>
      <c r="F280" s="45"/>
      <c r="G280" s="45"/>
      <c r="H280" s="63" t="b">
        <f>N280</f>
        <v>1</v>
      </c>
      <c r="I280" s="62">
        <f>IF(H280,1,0)</f>
        <v>1</v>
      </c>
      <c r="J280" s="21"/>
      <c r="K280" s="46"/>
      <c r="L280" s="46"/>
      <c r="M280" s="46"/>
      <c r="N280" s="21" t="b">
        <f>Q280</f>
        <v>1</v>
      </c>
      <c r="O280" s="22"/>
      <c r="P280" s="22"/>
      <c r="Q280" s="22" t="b">
        <f>NOT(OR(Q278="",Q278="Введите здесь значение"))</f>
        <v>1</v>
      </c>
      <c r="R280" s="22"/>
      <c r="S280" s="22"/>
      <c r="T280" s="22"/>
      <c r="U280" s="22"/>
      <c r="V280" s="46"/>
      <c r="W280" s="46"/>
      <c r="X280" s="46"/>
      <c r="Y280" s="46"/>
      <c r="Z280" s="46"/>
      <c r="AA280" s="46"/>
      <c r="AB280" s="47"/>
      <c r="AC280" s="46"/>
    </row>
    <row r="281" spans="1:29" ht="17.25" customHeight="1">
      <c r="A281" s="153" t="s">
        <v>373</v>
      </c>
      <c r="B281" s="9"/>
      <c r="C281" s="15"/>
      <c r="D281" s="43"/>
      <c r="E281" s="59"/>
      <c r="F281" s="40"/>
      <c r="G281" s="38"/>
      <c r="H281" s="235" t="s">
        <v>374</v>
      </c>
      <c r="I281" s="242"/>
      <c r="J281" s="242"/>
      <c r="K281" s="242"/>
      <c r="L281" s="242"/>
      <c r="M281" s="242"/>
      <c r="N281" s="242"/>
      <c r="O281" s="242"/>
      <c r="P281" s="242"/>
      <c r="Q281" s="242"/>
      <c r="R281" s="239"/>
      <c r="S281" s="4"/>
      <c r="T281" s="4"/>
      <c r="U281" s="4"/>
      <c r="V281" s="4"/>
      <c r="W281" s="4"/>
      <c r="X281" s="4"/>
      <c r="Y281" s="4"/>
      <c r="Z281" s="4"/>
      <c r="AA281" s="4"/>
      <c r="AB281" s="4"/>
      <c r="AC281" s="4"/>
    </row>
    <row r="282" spans="1:29" ht="17.25" customHeight="1">
      <c r="B282" s="9"/>
      <c r="C282" s="15"/>
      <c r="D282" s="43"/>
      <c r="E282" s="138"/>
      <c r="F282" s="26"/>
      <c r="G282" s="39"/>
      <c r="H282" s="240"/>
      <c r="I282" s="243"/>
      <c r="J282" s="243"/>
      <c r="K282" s="243"/>
      <c r="L282" s="243"/>
      <c r="M282" s="243"/>
      <c r="N282" s="243"/>
      <c r="O282" s="243"/>
      <c r="P282" s="243"/>
      <c r="Q282" s="243"/>
      <c r="R282" s="241"/>
      <c r="S282" s="4"/>
      <c r="T282" s="4"/>
      <c r="U282" s="4"/>
      <c r="V282" s="4"/>
      <c r="W282" s="4"/>
      <c r="X282" s="4"/>
      <c r="Y282" s="4"/>
      <c r="Z282" s="4"/>
      <c r="AA282" s="4"/>
      <c r="AB282" s="4"/>
      <c r="AC282" s="4"/>
    </row>
    <row r="283" spans="1:29" s="48" customFormat="1" ht="11.25" customHeight="1" thickBot="1">
      <c r="A283" s="153"/>
      <c r="B283" s="51"/>
      <c r="C283" s="42"/>
      <c r="D283" s="43"/>
      <c r="E283" s="44"/>
      <c r="F283" s="45"/>
      <c r="G283" s="37"/>
      <c r="H283" s="64"/>
      <c r="I283" s="77"/>
      <c r="J283" s="46"/>
      <c r="K283" s="46"/>
      <c r="L283" s="46"/>
      <c r="M283" s="46"/>
      <c r="N283" s="47"/>
      <c r="O283" s="46"/>
    </row>
    <row r="284" spans="1:29" ht="45.75" customHeight="1">
      <c r="A284" s="153" t="s">
        <v>375</v>
      </c>
      <c r="B284" s="9"/>
      <c r="C284" s="15"/>
      <c r="D284" s="13"/>
      <c r="E284" s="14"/>
      <c r="F284" s="18"/>
      <c r="G284" s="18"/>
      <c r="H284" s="43"/>
      <c r="I284" s="53"/>
      <c r="J284" s="40"/>
      <c r="K284" s="221" t="s">
        <v>376</v>
      </c>
      <c r="L284" s="222"/>
      <c r="M284" s="169"/>
      <c r="N284" s="225">
        <f>IF(NOT(AND(Справочник!H$39,Справочник!H$45,Справочник!H$54,Справочник!H$60,Q286)),"Этот показатель вычисляется по введенному значению в ячейке справа",ROUND(Q284/(Справочник!G$39+Справочник!G$45+Справочник!G$54+Справочник!G$60)+0.00045,3))</f>
        <v>1.101</v>
      </c>
      <c r="O284" s="226"/>
      <c r="P284" s="35"/>
      <c r="Q284" s="229">
        <v>648</v>
      </c>
      <c r="R284" s="231" t="s">
        <v>377</v>
      </c>
      <c r="S284" s="232"/>
      <c r="Y284" s="3"/>
      <c r="AA284" s="4"/>
      <c r="AB284" s="4"/>
      <c r="AC284" s="4"/>
    </row>
    <row r="285" spans="1:29" ht="45.75" customHeight="1" thickBot="1">
      <c r="B285" s="9"/>
      <c r="C285" s="15"/>
      <c r="D285" s="13"/>
      <c r="E285" s="14"/>
      <c r="F285" s="18"/>
      <c r="G285" s="18"/>
      <c r="H285" s="43"/>
      <c r="I285" s="54"/>
      <c r="J285" s="26"/>
      <c r="K285" s="223"/>
      <c r="L285" s="224"/>
      <c r="M285" s="168"/>
      <c r="N285" s="227"/>
      <c r="O285" s="228"/>
      <c r="P285" s="36"/>
      <c r="Q285" s="230"/>
      <c r="R285" s="233"/>
      <c r="S285" s="234"/>
      <c r="Y285" s="3"/>
      <c r="AA285" s="4"/>
      <c r="AB285" s="4"/>
      <c r="AC285" s="4"/>
    </row>
    <row r="286" spans="1:29" s="48" customFormat="1" ht="11.25" customHeight="1" thickBot="1">
      <c r="A286" s="153"/>
      <c r="B286" s="51"/>
      <c r="C286" s="42"/>
      <c r="D286" s="43"/>
      <c r="E286" s="44"/>
      <c r="F286" s="45"/>
      <c r="G286" s="45"/>
      <c r="H286" s="52" t="b">
        <f>N286</f>
        <v>1</v>
      </c>
      <c r="I286" s="55">
        <f>IF(H286,1,0)</f>
        <v>1</v>
      </c>
      <c r="J286" s="21"/>
      <c r="K286" s="46"/>
      <c r="L286" s="46"/>
      <c r="M286" s="46"/>
      <c r="N286" s="21" t="b">
        <f>Q286</f>
        <v>1</v>
      </c>
      <c r="O286" s="22"/>
      <c r="P286" s="22"/>
      <c r="Q286" s="22" t="b">
        <f>NOT(OR(Q284="",Q284="Введите здесь значение"))</f>
        <v>1</v>
      </c>
      <c r="R286" s="22"/>
      <c r="S286" s="22"/>
      <c r="T286" s="22"/>
      <c r="U286" s="22"/>
      <c r="V286" s="46"/>
      <c r="W286" s="46"/>
      <c r="X286" s="46"/>
      <c r="Y286" s="46"/>
      <c r="Z286" s="46"/>
      <c r="AA286" s="46"/>
      <c r="AB286" s="47"/>
      <c r="AC286" s="46"/>
    </row>
    <row r="287" spans="1:29" ht="38.25" customHeight="1">
      <c r="A287" s="153" t="s">
        <v>378</v>
      </c>
      <c r="B287" s="9"/>
      <c r="C287" s="15"/>
      <c r="D287" s="13"/>
      <c r="E287" s="14"/>
      <c r="F287" s="18"/>
      <c r="G287" s="18"/>
      <c r="H287" s="43"/>
      <c r="I287" s="53"/>
      <c r="J287" s="40"/>
      <c r="K287" s="221" t="s">
        <v>379</v>
      </c>
      <c r="L287" s="222"/>
      <c r="M287" s="169"/>
      <c r="N287" s="225">
        <f>IF(NOT(AND(Справочник!H$39,Справочник!H$45,Справочник!H$54,Справочник!H$60,Q289)),"Этот показатель вычисляется по введенному значению в ячейке справа",ROUND(Q287/(Справочник!G$39+Справочник!G$45+Справочник!G$54+Справочник!G$60)+0.00045,3))</f>
        <v>0</v>
      </c>
      <c r="O287" s="226"/>
      <c r="P287" s="35"/>
      <c r="Q287" s="229">
        <v>0</v>
      </c>
      <c r="R287" s="231" t="s">
        <v>380</v>
      </c>
      <c r="S287" s="232"/>
      <c r="Y287" s="3"/>
      <c r="AA287" s="4"/>
      <c r="AB287" s="4"/>
      <c r="AC287" s="4"/>
    </row>
    <row r="288" spans="1:29" ht="38.25" customHeight="1" thickBot="1">
      <c r="B288" s="9"/>
      <c r="C288" s="15"/>
      <c r="D288" s="13"/>
      <c r="E288" s="14"/>
      <c r="F288" s="18"/>
      <c r="G288" s="18"/>
      <c r="H288" s="43"/>
      <c r="I288" s="54"/>
      <c r="J288" s="26"/>
      <c r="K288" s="223"/>
      <c r="L288" s="224"/>
      <c r="M288" s="168"/>
      <c r="N288" s="227"/>
      <c r="O288" s="228"/>
      <c r="P288" s="36"/>
      <c r="Q288" s="230"/>
      <c r="R288" s="233"/>
      <c r="S288" s="234"/>
      <c r="Y288" s="3"/>
      <c r="AA288" s="4"/>
      <c r="AB288" s="4"/>
      <c r="AC288" s="4"/>
    </row>
    <row r="289" spans="1:29" s="48" customFormat="1" ht="11.25" customHeight="1" thickBot="1">
      <c r="A289" s="153"/>
      <c r="B289" s="51"/>
      <c r="C289" s="42"/>
      <c r="D289" s="43"/>
      <c r="E289" s="44"/>
      <c r="F289" s="45"/>
      <c r="G289" s="45"/>
      <c r="H289" s="52" t="b">
        <f>N289</f>
        <v>1</v>
      </c>
      <c r="I289" s="55">
        <f>IF(H289,1,0)</f>
        <v>1</v>
      </c>
      <c r="J289" s="21"/>
      <c r="K289" s="46"/>
      <c r="L289" s="46"/>
      <c r="M289" s="46"/>
      <c r="N289" s="21" t="b">
        <f>Q289</f>
        <v>1</v>
      </c>
      <c r="O289" s="22"/>
      <c r="P289" s="22"/>
      <c r="Q289" s="22" t="b">
        <f>NOT(OR(Q287="",Q287="Введите здесь значение"))</f>
        <v>1</v>
      </c>
      <c r="R289" s="22"/>
      <c r="S289" s="22"/>
      <c r="T289" s="22"/>
      <c r="U289" s="22"/>
      <c r="V289" s="46"/>
      <c r="W289" s="46"/>
      <c r="X289" s="46"/>
      <c r="Y289" s="46"/>
      <c r="Z289" s="46"/>
      <c r="AA289" s="46"/>
      <c r="AB289" s="47"/>
      <c r="AC289" s="46"/>
    </row>
    <row r="290" spans="1:29" ht="33" customHeight="1">
      <c r="A290" s="153" t="s">
        <v>381</v>
      </c>
      <c r="B290" s="9"/>
      <c r="C290" s="15"/>
      <c r="D290" s="13"/>
      <c r="E290" s="14"/>
      <c r="F290" s="18"/>
      <c r="G290" s="18"/>
      <c r="H290" s="43"/>
      <c r="I290" s="53"/>
      <c r="J290" s="40"/>
      <c r="K290" s="221" t="s">
        <v>382</v>
      </c>
      <c r="L290" s="222"/>
      <c r="M290" s="169"/>
      <c r="N290" s="225">
        <f>IF(NOT(AND(Справочник!H$39,Справочник!H$45,Справочник!H$54,Справочник!H$60,Q292)),"Этот показатель вычисляется по введенному значению в ячейке справа",ROUND(Q290/(Справочник!G$39+Справочник!G$45+Справочник!G$54+Справочник!G$60)+0.00045,3))</f>
        <v>0</v>
      </c>
      <c r="O290" s="226"/>
      <c r="P290" s="35"/>
      <c r="Q290" s="229">
        <v>0</v>
      </c>
      <c r="R290" s="231" t="s">
        <v>383</v>
      </c>
      <c r="S290" s="232"/>
      <c r="Y290" s="3"/>
      <c r="AA290" s="4"/>
      <c r="AB290" s="4"/>
      <c r="AC290" s="4"/>
    </row>
    <row r="291" spans="1:29" ht="33" customHeight="1" thickBot="1">
      <c r="B291" s="9"/>
      <c r="C291" s="15"/>
      <c r="D291" s="13"/>
      <c r="E291" s="14"/>
      <c r="F291" s="18"/>
      <c r="G291" s="18"/>
      <c r="H291" s="43"/>
      <c r="I291" s="54"/>
      <c r="J291" s="26"/>
      <c r="K291" s="223"/>
      <c r="L291" s="224"/>
      <c r="M291" s="168"/>
      <c r="N291" s="227"/>
      <c r="O291" s="228"/>
      <c r="P291" s="36"/>
      <c r="Q291" s="230"/>
      <c r="R291" s="233"/>
      <c r="S291" s="234"/>
      <c r="Y291" s="3"/>
      <c r="AA291" s="4"/>
      <c r="AB291" s="4"/>
      <c r="AC291" s="4"/>
    </row>
    <row r="292" spans="1:29" s="48" customFormat="1" ht="11.25" customHeight="1" thickBot="1">
      <c r="A292" s="153"/>
      <c r="B292" s="51"/>
      <c r="C292" s="42"/>
      <c r="D292" s="13"/>
      <c r="E292" s="14"/>
      <c r="F292" s="45"/>
      <c r="G292" s="45"/>
      <c r="H292" s="52" t="b">
        <f>N292</f>
        <v>1</v>
      </c>
      <c r="I292" s="55">
        <f>IF(H292,1,0)</f>
        <v>1</v>
      </c>
      <c r="J292" s="21"/>
      <c r="K292" s="46"/>
      <c r="L292" s="46"/>
      <c r="M292" s="46"/>
      <c r="N292" s="21" t="b">
        <f>Q292</f>
        <v>1</v>
      </c>
      <c r="O292" s="22"/>
      <c r="P292" s="22"/>
      <c r="Q292" s="22" t="b">
        <f>NOT(OR(Q290="",Q290="Введите здесь значение"))</f>
        <v>1</v>
      </c>
      <c r="R292" s="22"/>
      <c r="S292" s="22"/>
      <c r="T292" s="46"/>
      <c r="U292" s="46"/>
      <c r="V292" s="46"/>
      <c r="W292" s="46"/>
      <c r="X292" s="46"/>
      <c r="Y292" s="46"/>
      <c r="Z292" s="47"/>
      <c r="AA292" s="46"/>
    </row>
    <row r="293" spans="1:29" ht="33" customHeight="1">
      <c r="A293" s="153" t="s">
        <v>384</v>
      </c>
      <c r="B293" s="9"/>
      <c r="C293" s="15"/>
      <c r="D293" s="13"/>
      <c r="E293" s="14"/>
      <c r="F293" s="45"/>
      <c r="G293" s="37"/>
      <c r="H293" s="43"/>
      <c r="I293" s="53"/>
      <c r="J293" s="40"/>
      <c r="K293" s="235" t="s">
        <v>385</v>
      </c>
      <c r="L293" s="236"/>
      <c r="M293" s="49"/>
      <c r="N293" s="261" t="s">
        <v>386</v>
      </c>
      <c r="O293" s="262"/>
      <c r="P293" s="27"/>
      <c r="Q293" s="265" t="s">
        <v>387</v>
      </c>
      <c r="R293" s="266"/>
      <c r="S293" s="267"/>
      <c r="T293" s="4"/>
      <c r="U293" s="4"/>
      <c r="V293" s="4"/>
      <c r="W293" s="4"/>
      <c r="X293" s="4"/>
      <c r="Y293" s="4"/>
      <c r="Z293" s="4"/>
      <c r="AA293" s="4"/>
      <c r="AB293" s="4"/>
      <c r="AC293" s="4"/>
    </row>
    <row r="294" spans="1:29" ht="33" customHeight="1" thickBot="1">
      <c r="B294" s="9"/>
      <c r="C294" s="15"/>
      <c r="D294" s="13"/>
      <c r="E294" s="14"/>
      <c r="F294" s="45"/>
      <c r="G294" s="37"/>
      <c r="H294" s="43"/>
      <c r="I294" s="54"/>
      <c r="J294" s="26"/>
      <c r="K294" s="237"/>
      <c r="L294" s="238"/>
      <c r="M294" s="50"/>
      <c r="N294" s="263"/>
      <c r="O294" s="264"/>
      <c r="P294" s="28"/>
      <c r="Q294" s="268" t="s">
        <v>388</v>
      </c>
      <c r="R294" s="269"/>
      <c r="S294" s="270"/>
      <c r="T294" s="4"/>
      <c r="U294" s="4"/>
      <c r="V294" s="4"/>
      <c r="W294" s="4"/>
      <c r="X294" s="4"/>
      <c r="Y294" s="4"/>
      <c r="Z294" s="4"/>
      <c r="AA294" s="4"/>
      <c r="AB294" s="4"/>
      <c r="AC294" s="4"/>
    </row>
    <row r="295" spans="1:29" s="48" customFormat="1" ht="12" customHeight="1" thickBot="1">
      <c r="A295" s="153"/>
      <c r="B295" s="51"/>
      <c r="C295" s="42"/>
      <c r="D295" s="13"/>
      <c r="E295" s="14"/>
      <c r="F295" s="45"/>
      <c r="G295" s="37"/>
      <c r="H295" s="64" t="b">
        <f>AND(N295,Q295)</f>
        <v>1</v>
      </c>
      <c r="I295" s="55">
        <f>IF(H295,1,0)</f>
        <v>1</v>
      </c>
      <c r="J295" s="21"/>
      <c r="K295" s="46"/>
      <c r="L295" s="46"/>
      <c r="M295" s="46"/>
      <c r="N295" s="22" t="b">
        <f t="shared" ref="N295:N298" si="8">NOT(OR(N293="",N293="Укажите здесь ""Имеется"" или ""Отсутствует"""))</f>
        <v>1</v>
      </c>
      <c r="P295" s="22"/>
      <c r="Q295" s="22" t="b">
        <f t="shared" ref="Q295" si="9">OR(N293="Отсутствует",NOT(OR(Q293="",Q293="Укажите здесь ссылку на документ",Q294="",Q294="Укажите здесь название документа и соответствующий номер страницы")))</f>
        <v>1</v>
      </c>
      <c r="R295" s="22"/>
      <c r="S295" s="22"/>
      <c r="T295" s="46"/>
      <c r="U295" s="47"/>
      <c r="V295" s="46"/>
    </row>
    <row r="296" spans="1:29" ht="33" customHeight="1">
      <c r="A296" s="153" t="s">
        <v>389</v>
      </c>
      <c r="B296" s="9"/>
      <c r="C296" s="15"/>
      <c r="D296" s="13"/>
      <c r="E296" s="14"/>
      <c r="F296" s="45"/>
      <c r="G296" s="37"/>
      <c r="H296" s="43"/>
      <c r="I296" s="53"/>
      <c r="J296" s="40"/>
      <c r="K296" s="235" t="s">
        <v>390</v>
      </c>
      <c r="L296" s="236"/>
      <c r="M296" s="49"/>
      <c r="N296" s="261" t="s">
        <v>386</v>
      </c>
      <c r="O296" s="262"/>
      <c r="P296" s="27"/>
      <c r="Q296" s="265" t="s">
        <v>387</v>
      </c>
      <c r="R296" s="266"/>
      <c r="S296" s="267"/>
      <c r="T296" s="4"/>
      <c r="U296" s="4"/>
      <c r="V296" s="4"/>
      <c r="W296" s="4"/>
      <c r="X296" s="4"/>
      <c r="Y296" s="4"/>
      <c r="Z296" s="4"/>
      <c r="AA296" s="4"/>
      <c r="AB296" s="4"/>
      <c r="AC296" s="4"/>
    </row>
    <row r="297" spans="1:29" ht="33" customHeight="1" thickBot="1">
      <c r="B297" s="9"/>
      <c r="C297" s="15"/>
      <c r="D297" s="13"/>
      <c r="E297" s="14"/>
      <c r="F297" s="45"/>
      <c r="G297" s="37"/>
      <c r="H297" s="45"/>
      <c r="I297" s="61"/>
      <c r="J297" s="26"/>
      <c r="K297" s="237"/>
      <c r="L297" s="238"/>
      <c r="M297" s="50"/>
      <c r="N297" s="263"/>
      <c r="O297" s="264"/>
      <c r="P297" s="28"/>
      <c r="Q297" s="268" t="s">
        <v>388</v>
      </c>
      <c r="R297" s="269"/>
      <c r="S297" s="270"/>
      <c r="T297" s="4"/>
      <c r="U297" s="4"/>
      <c r="V297" s="4"/>
      <c r="W297" s="4"/>
      <c r="X297" s="4"/>
      <c r="Y297" s="4"/>
      <c r="Z297" s="4"/>
      <c r="AA297" s="4"/>
      <c r="AB297" s="4"/>
      <c r="AC297" s="4"/>
    </row>
    <row r="298" spans="1:29" s="48" customFormat="1" ht="12" customHeight="1">
      <c r="A298" s="153"/>
      <c r="B298" s="51"/>
      <c r="C298" s="42"/>
      <c r="D298" s="13"/>
      <c r="E298" s="14"/>
      <c r="F298" s="45"/>
      <c r="G298" s="37"/>
      <c r="H298" s="21" t="b">
        <f>AND(N298,Q298)</f>
        <v>1</v>
      </c>
      <c r="I298" s="62">
        <f>IF(H298,1,0)</f>
        <v>1</v>
      </c>
      <c r="J298" s="21"/>
      <c r="K298" s="46"/>
      <c r="L298" s="46"/>
      <c r="M298" s="46"/>
      <c r="N298" s="22" t="b">
        <f t="shared" si="8"/>
        <v>1</v>
      </c>
      <c r="P298" s="22"/>
      <c r="Q298" s="22" t="b">
        <f t="shared" ref="Q298" si="10">OR(N296="Отсутствует",NOT(OR(Q296="",Q296="Укажите здесь ссылку на документ",Q297="",Q297="Укажите здесь название документа и соответствующий номер страницы")))</f>
        <v>1</v>
      </c>
      <c r="R298" s="22"/>
      <c r="S298" s="22"/>
      <c r="T298" s="46"/>
      <c r="U298" s="47"/>
      <c r="V298" s="46"/>
    </row>
    <row r="299" spans="1:29" ht="17.25" customHeight="1">
      <c r="A299" s="153" t="s">
        <v>391</v>
      </c>
      <c r="B299" s="9"/>
      <c r="C299" s="15"/>
      <c r="D299" s="43"/>
      <c r="E299" s="59"/>
      <c r="F299" s="40"/>
      <c r="G299" s="38"/>
      <c r="H299" s="235" t="s">
        <v>392</v>
      </c>
      <c r="I299" s="242"/>
      <c r="J299" s="242"/>
      <c r="K299" s="242"/>
      <c r="L299" s="242"/>
      <c r="M299" s="242"/>
      <c r="N299" s="242"/>
      <c r="O299" s="242"/>
      <c r="P299" s="242"/>
      <c r="Q299" s="242"/>
      <c r="R299" s="239"/>
      <c r="S299" s="4"/>
      <c r="T299" s="4"/>
      <c r="U299" s="4"/>
      <c r="V299" s="4"/>
      <c r="W299" s="4"/>
      <c r="X299" s="4"/>
      <c r="Y299" s="4"/>
      <c r="Z299" s="4"/>
      <c r="AA299" s="4"/>
      <c r="AB299" s="4"/>
      <c r="AC299" s="4"/>
    </row>
    <row r="300" spans="1:29" ht="17.25" customHeight="1">
      <c r="B300" s="9"/>
      <c r="C300" s="15"/>
      <c r="D300" s="43"/>
      <c r="E300" s="138"/>
      <c r="F300" s="26"/>
      <c r="G300" s="39"/>
      <c r="H300" s="240"/>
      <c r="I300" s="243"/>
      <c r="J300" s="243"/>
      <c r="K300" s="243"/>
      <c r="L300" s="243"/>
      <c r="M300" s="243"/>
      <c r="N300" s="243"/>
      <c r="O300" s="243"/>
      <c r="P300" s="243"/>
      <c r="Q300" s="243"/>
      <c r="R300" s="241"/>
      <c r="S300" s="4"/>
      <c r="T300" s="4"/>
      <c r="U300" s="4"/>
      <c r="V300" s="4"/>
      <c r="W300" s="4"/>
      <c r="X300" s="4"/>
      <c r="Y300" s="4"/>
      <c r="Z300" s="4"/>
      <c r="AA300" s="4"/>
      <c r="AB300" s="4"/>
      <c r="AC300" s="4"/>
    </row>
    <row r="301" spans="1:29" s="48" customFormat="1" ht="11.25" customHeight="1" thickBot="1">
      <c r="A301" s="153"/>
      <c r="B301" s="51"/>
      <c r="C301" s="42"/>
      <c r="D301" s="43"/>
      <c r="E301" s="44"/>
      <c r="F301" s="45"/>
      <c r="G301" s="37"/>
      <c r="H301" s="64"/>
      <c r="I301" s="77"/>
      <c r="J301" s="46"/>
      <c r="K301" s="46"/>
      <c r="L301" s="46"/>
      <c r="M301" s="46"/>
      <c r="N301" s="46"/>
      <c r="O301" s="47"/>
      <c r="P301" s="46"/>
    </row>
    <row r="302" spans="1:29" ht="63.75" customHeight="1">
      <c r="A302" s="153" t="s">
        <v>393</v>
      </c>
      <c r="B302" s="9"/>
      <c r="C302" s="15"/>
      <c r="D302" s="13"/>
      <c r="E302" s="14"/>
      <c r="F302" s="18"/>
      <c r="G302" s="18"/>
      <c r="H302" s="43"/>
      <c r="I302" s="53"/>
      <c r="J302" s="40"/>
      <c r="K302" s="221" t="s">
        <v>394</v>
      </c>
      <c r="L302" s="222"/>
      <c r="M302" s="169"/>
      <c r="N302" s="225">
        <f>IF(NOT(AND(Справочник!H$108,Q304)),"Этот показатель вычисляется по введенному значению в ячейке справа",IF(Справочник!G$108=0,0,ROUND(Q302/Справочник!G$108+0.00045,3)))</f>
        <v>0</v>
      </c>
      <c r="O302" s="226"/>
      <c r="P302" s="35"/>
      <c r="Q302" s="229">
        <v>0</v>
      </c>
      <c r="R302" s="231" t="s">
        <v>395</v>
      </c>
      <c r="S302" s="232"/>
      <c r="Y302" s="3"/>
      <c r="AA302" s="4"/>
      <c r="AB302" s="4"/>
      <c r="AC302" s="4"/>
    </row>
    <row r="303" spans="1:29" ht="63.75" customHeight="1" thickBot="1">
      <c r="B303" s="9"/>
      <c r="C303" s="15"/>
      <c r="D303" s="13"/>
      <c r="E303" s="14"/>
      <c r="F303" s="18"/>
      <c r="G303" s="18"/>
      <c r="H303" s="43"/>
      <c r="I303" s="54"/>
      <c r="J303" s="26"/>
      <c r="K303" s="223"/>
      <c r="L303" s="224"/>
      <c r="M303" s="168"/>
      <c r="N303" s="227"/>
      <c r="O303" s="228"/>
      <c r="P303" s="36"/>
      <c r="Q303" s="230"/>
      <c r="R303" s="233"/>
      <c r="S303" s="234"/>
      <c r="Y303" s="3"/>
      <c r="AA303" s="4"/>
      <c r="AB303" s="4"/>
      <c r="AC303" s="4"/>
    </row>
    <row r="304" spans="1:29" s="48" customFormat="1" ht="11.25" customHeight="1" thickBot="1">
      <c r="A304" s="153"/>
      <c r="B304" s="51"/>
      <c r="C304" s="42"/>
      <c r="D304" s="43"/>
      <c r="E304" s="44"/>
      <c r="F304" s="45"/>
      <c r="G304" s="45"/>
      <c r="H304" s="52" t="b">
        <f>N304</f>
        <v>1</v>
      </c>
      <c r="I304" s="55">
        <f>IF(H304,1,0)</f>
        <v>1</v>
      </c>
      <c r="J304" s="21"/>
      <c r="K304" s="46"/>
      <c r="L304" s="46"/>
      <c r="M304" s="46"/>
      <c r="N304" s="21" t="b">
        <f>Q304</f>
        <v>1</v>
      </c>
      <c r="O304" s="22"/>
      <c r="P304" s="22"/>
      <c r="Q304" s="22" t="b">
        <f>NOT(OR(Q302="",Q302="Введите здесь значение"))</f>
        <v>1</v>
      </c>
      <c r="R304" s="22"/>
      <c r="S304" s="22"/>
      <c r="T304" s="22"/>
      <c r="U304" s="22"/>
      <c r="V304" s="46"/>
      <c r="W304" s="46"/>
      <c r="X304" s="46"/>
      <c r="Y304" s="46"/>
      <c r="Z304" s="46"/>
      <c r="AA304" s="46"/>
      <c r="AB304" s="47"/>
      <c r="AC304" s="46"/>
    </row>
    <row r="305" spans="1:29" ht="60.75" customHeight="1">
      <c r="A305" s="153" t="s">
        <v>396</v>
      </c>
      <c r="B305" s="9"/>
      <c r="C305" s="15"/>
      <c r="D305" s="13"/>
      <c r="E305" s="14"/>
      <c r="F305" s="18"/>
      <c r="G305" s="18"/>
      <c r="H305" s="43"/>
      <c r="I305" s="53"/>
      <c r="J305" s="40"/>
      <c r="K305" s="221" t="s">
        <v>397</v>
      </c>
      <c r="L305" s="222"/>
      <c r="M305" s="169"/>
      <c r="N305" s="225">
        <f>IF(NOT(AND(Справочник!H$12,Q307)),"Этот показатель вычисляется по введенному значению в ячейке справа",ROUND(Q305/Справочник!G$12+0.00045,3))</f>
        <v>0</v>
      </c>
      <c r="O305" s="226"/>
      <c r="P305" s="35"/>
      <c r="Q305" s="229">
        <v>0</v>
      </c>
      <c r="R305" s="231" t="s">
        <v>398</v>
      </c>
      <c r="S305" s="232"/>
      <c r="Y305" s="3"/>
      <c r="AA305" s="4"/>
      <c r="AB305" s="4"/>
      <c r="AC305" s="4"/>
    </row>
    <row r="306" spans="1:29" ht="60.75" customHeight="1" thickBot="1">
      <c r="B306" s="9"/>
      <c r="C306" s="15"/>
      <c r="D306" s="13"/>
      <c r="E306" s="14"/>
      <c r="F306" s="18"/>
      <c r="G306" s="18"/>
      <c r="H306" s="45"/>
      <c r="I306" s="61"/>
      <c r="J306" s="26"/>
      <c r="K306" s="223"/>
      <c r="L306" s="224"/>
      <c r="M306" s="168"/>
      <c r="N306" s="227"/>
      <c r="O306" s="228"/>
      <c r="P306" s="36"/>
      <c r="Q306" s="230"/>
      <c r="R306" s="233"/>
      <c r="S306" s="234"/>
      <c r="Y306" s="3"/>
      <c r="AA306" s="4"/>
      <c r="AB306" s="4"/>
      <c r="AC306" s="4"/>
    </row>
    <row r="307" spans="1:29" s="48" customFormat="1" ht="11.25" customHeight="1">
      <c r="A307" s="153"/>
      <c r="B307" s="51"/>
      <c r="C307" s="42"/>
      <c r="D307" s="43"/>
      <c r="E307" s="44"/>
      <c r="F307" s="45"/>
      <c r="G307" s="45"/>
      <c r="H307" s="63" t="b">
        <f>N307</f>
        <v>1</v>
      </c>
      <c r="I307" s="62">
        <f>IF(H307,1,0)</f>
        <v>1</v>
      </c>
      <c r="J307" s="21"/>
      <c r="K307" s="46"/>
      <c r="L307" s="46"/>
      <c r="M307" s="46"/>
      <c r="N307" s="21" t="b">
        <f>Q307</f>
        <v>1</v>
      </c>
      <c r="O307" s="22"/>
      <c r="P307" s="22"/>
      <c r="Q307" s="22" t="b">
        <f>NOT(OR(Q305="",Q305="Введите здесь значение"))</f>
        <v>1</v>
      </c>
      <c r="R307" s="22"/>
      <c r="S307" s="22"/>
      <c r="T307" s="22"/>
      <c r="U307" s="22"/>
      <c r="V307" s="46"/>
      <c r="W307" s="46"/>
      <c r="X307" s="46"/>
      <c r="Y307" s="46"/>
      <c r="Z307" s="46"/>
      <c r="AA307" s="46"/>
      <c r="AB307" s="47"/>
      <c r="AC307" s="46"/>
    </row>
    <row r="308" spans="1:29" ht="17.25" customHeight="1">
      <c r="A308" s="153" t="s">
        <v>399</v>
      </c>
      <c r="B308" s="9"/>
      <c r="C308" s="15"/>
      <c r="D308" s="43"/>
      <c r="E308" s="59"/>
      <c r="F308" s="40"/>
      <c r="G308" s="38"/>
      <c r="H308" s="235" t="s">
        <v>400</v>
      </c>
      <c r="I308" s="242"/>
      <c r="J308" s="242"/>
      <c r="K308" s="242"/>
      <c r="L308" s="242"/>
      <c r="M308" s="242"/>
      <c r="N308" s="242"/>
      <c r="O308" s="242"/>
      <c r="P308" s="242"/>
      <c r="Q308" s="242"/>
      <c r="R308" s="239"/>
      <c r="S308" s="4"/>
      <c r="T308" s="4"/>
      <c r="U308" s="4"/>
      <c r="V308" s="4"/>
      <c r="W308" s="4"/>
      <c r="X308" s="4"/>
      <c r="Y308" s="4"/>
      <c r="Z308" s="4"/>
      <c r="AA308" s="4"/>
      <c r="AB308" s="4"/>
      <c r="AC308" s="4"/>
    </row>
    <row r="309" spans="1:29" ht="17.25" customHeight="1">
      <c r="B309" s="9"/>
      <c r="C309" s="15"/>
      <c r="D309" s="43"/>
      <c r="E309" s="138"/>
      <c r="F309" s="26"/>
      <c r="G309" s="39"/>
      <c r="H309" s="240"/>
      <c r="I309" s="243"/>
      <c r="J309" s="243"/>
      <c r="K309" s="243"/>
      <c r="L309" s="243"/>
      <c r="M309" s="243"/>
      <c r="N309" s="243"/>
      <c r="O309" s="243"/>
      <c r="P309" s="243"/>
      <c r="Q309" s="243"/>
      <c r="R309" s="241"/>
      <c r="S309" s="4"/>
      <c r="T309" s="4"/>
      <c r="U309" s="4"/>
      <c r="V309" s="4"/>
      <c r="W309" s="4"/>
      <c r="X309" s="4"/>
      <c r="Y309" s="4"/>
      <c r="Z309" s="4"/>
      <c r="AA309" s="4"/>
      <c r="AB309" s="4"/>
      <c r="AC309" s="4"/>
    </row>
    <row r="310" spans="1:29" s="48" customFormat="1" ht="11.25" customHeight="1" thickBot="1">
      <c r="A310" s="153"/>
      <c r="B310" s="51"/>
      <c r="C310" s="42"/>
      <c r="D310" s="43"/>
      <c r="E310" s="44"/>
      <c r="F310" s="45"/>
      <c r="G310" s="37"/>
      <c r="H310" s="64"/>
      <c r="I310" s="77"/>
      <c r="J310" s="46"/>
      <c r="K310" s="46"/>
      <c r="L310" s="46"/>
      <c r="M310" s="46"/>
      <c r="N310" s="46"/>
      <c r="O310" s="47"/>
      <c r="P310" s="46"/>
    </row>
    <row r="311" spans="1:29" ht="46.5" customHeight="1">
      <c r="A311" s="153" t="s">
        <v>401</v>
      </c>
      <c r="B311" s="9"/>
      <c r="C311" s="15"/>
      <c r="D311" s="13"/>
      <c r="E311" s="14"/>
      <c r="F311" s="18"/>
      <c r="G311" s="18"/>
      <c r="H311" s="43"/>
      <c r="I311" s="53"/>
      <c r="J311" s="40"/>
      <c r="K311" s="221" t="s">
        <v>402</v>
      </c>
      <c r="L311" s="222"/>
      <c r="M311" s="169"/>
      <c r="N311" s="225">
        <f>IF(NOT(AND(Справочник!H$106,Q313)),"Этот показатель вычисляется по введенному значению в ячейке справа",IF(Справочник!G$106=0,0,ROUND(Q311/Справочник!G$106+0.00045,3)))</f>
        <v>0</v>
      </c>
      <c r="O311" s="226"/>
      <c r="P311" s="35"/>
      <c r="Q311" s="229">
        <v>0</v>
      </c>
      <c r="R311" s="231" t="s">
        <v>403</v>
      </c>
      <c r="S311" s="232"/>
      <c r="Y311" s="3"/>
      <c r="AA311" s="4"/>
      <c r="AB311" s="4"/>
      <c r="AC311" s="4"/>
    </row>
    <row r="312" spans="1:29" ht="46.5" customHeight="1" thickBot="1">
      <c r="B312" s="9"/>
      <c r="C312" s="15"/>
      <c r="D312" s="13"/>
      <c r="E312" s="14"/>
      <c r="F312" s="18"/>
      <c r="G312" s="18"/>
      <c r="H312" s="43"/>
      <c r="I312" s="54"/>
      <c r="J312" s="26"/>
      <c r="K312" s="223"/>
      <c r="L312" s="224"/>
      <c r="M312" s="168"/>
      <c r="N312" s="227"/>
      <c r="O312" s="228"/>
      <c r="P312" s="36"/>
      <c r="Q312" s="230"/>
      <c r="R312" s="233"/>
      <c r="S312" s="234"/>
      <c r="Y312" s="3"/>
      <c r="AA312" s="4"/>
      <c r="AB312" s="4"/>
      <c r="AC312" s="4"/>
    </row>
    <row r="313" spans="1:29" s="48" customFormat="1" ht="11.25" customHeight="1" thickBot="1">
      <c r="A313" s="153"/>
      <c r="B313" s="51"/>
      <c r="C313" s="42"/>
      <c r="D313" s="43"/>
      <c r="E313" s="44"/>
      <c r="F313" s="45"/>
      <c r="G313" s="45"/>
      <c r="H313" s="52" t="b">
        <f>N313</f>
        <v>1</v>
      </c>
      <c r="I313" s="55">
        <f>IF(H313,1,0)</f>
        <v>1</v>
      </c>
      <c r="J313" s="21"/>
      <c r="K313" s="46"/>
      <c r="L313" s="46"/>
      <c r="M313" s="46"/>
      <c r="N313" s="21" t="b">
        <f>Q313</f>
        <v>1</v>
      </c>
      <c r="O313" s="22"/>
      <c r="P313" s="22"/>
      <c r="Q313" s="22" t="b">
        <f>NOT(OR(Q311="",Q311="Введите здесь значение"))</f>
        <v>1</v>
      </c>
      <c r="R313" s="22"/>
      <c r="S313" s="22"/>
      <c r="T313" s="22"/>
      <c r="U313" s="22"/>
      <c r="V313" s="46"/>
      <c r="W313" s="46"/>
      <c r="X313" s="46"/>
      <c r="Y313" s="46"/>
      <c r="Z313" s="46"/>
      <c r="AA313" s="46"/>
      <c r="AB313" s="47"/>
      <c r="AC313" s="46"/>
    </row>
    <row r="314" spans="1:29" ht="48" customHeight="1">
      <c r="A314" s="153" t="s">
        <v>404</v>
      </c>
      <c r="B314" s="9"/>
      <c r="C314" s="15"/>
      <c r="D314" s="13"/>
      <c r="E314" s="14"/>
      <c r="F314" s="18"/>
      <c r="G314" s="18"/>
      <c r="H314" s="43"/>
      <c r="I314" s="53"/>
      <c r="J314" s="40"/>
      <c r="K314" s="235" t="s">
        <v>405</v>
      </c>
      <c r="L314" s="239"/>
      <c r="M314" s="169"/>
      <c r="N314" s="225">
        <f>IF(NOT(AND(Справочник!H$108,Q316)),"Этот показатель вычисляется по введенному значению в ячейке справа",IF(Справочник!G$108=0,0,ROUND(Q314/Справочник!G$108+0.00045,3)))</f>
        <v>0</v>
      </c>
      <c r="O314" s="226"/>
      <c r="P314" s="35"/>
      <c r="Q314" s="229">
        <v>0</v>
      </c>
      <c r="R314" s="231" t="s">
        <v>406</v>
      </c>
      <c r="S314" s="232"/>
      <c r="Y314" s="3"/>
      <c r="AA314" s="4"/>
      <c r="AB314" s="4"/>
      <c r="AC314" s="4"/>
    </row>
    <row r="315" spans="1:29" ht="48" customHeight="1" thickBot="1">
      <c r="B315" s="9"/>
      <c r="C315" s="15"/>
      <c r="D315" s="13"/>
      <c r="E315" s="14"/>
      <c r="F315" s="18"/>
      <c r="G315" s="18"/>
      <c r="H315" s="43"/>
      <c r="I315" s="54"/>
      <c r="J315" s="26"/>
      <c r="K315" s="240"/>
      <c r="L315" s="241"/>
      <c r="M315" s="168"/>
      <c r="N315" s="227"/>
      <c r="O315" s="228"/>
      <c r="P315" s="36"/>
      <c r="Q315" s="230"/>
      <c r="R315" s="233"/>
      <c r="S315" s="234"/>
      <c r="Y315" s="3"/>
      <c r="AA315" s="4"/>
      <c r="AB315" s="4"/>
      <c r="AC315" s="4"/>
    </row>
    <row r="316" spans="1:29" s="48" customFormat="1" ht="11.25" customHeight="1" thickBot="1">
      <c r="A316" s="153"/>
      <c r="B316" s="51"/>
      <c r="C316" s="42"/>
      <c r="D316" s="43"/>
      <c r="E316" s="44"/>
      <c r="F316" s="45"/>
      <c r="G316" s="45"/>
      <c r="H316" s="52" t="b">
        <f>N316</f>
        <v>1</v>
      </c>
      <c r="I316" s="55">
        <f>IF(H316,1,0)</f>
        <v>1</v>
      </c>
      <c r="J316" s="21"/>
      <c r="K316" s="46"/>
      <c r="L316" s="46"/>
      <c r="M316" s="46"/>
      <c r="N316" s="21" t="b">
        <f>Q316</f>
        <v>1</v>
      </c>
      <c r="O316" s="22"/>
      <c r="P316" s="22"/>
      <c r="Q316" s="22" t="b">
        <f>NOT(OR(Q314="",Q314="Введите здесь значение"))</f>
        <v>1</v>
      </c>
      <c r="R316" s="22"/>
      <c r="S316" s="22"/>
      <c r="T316" s="22"/>
      <c r="U316" s="22"/>
      <c r="V316" s="46"/>
      <c r="W316" s="46"/>
      <c r="X316" s="46"/>
      <c r="Y316" s="46"/>
      <c r="Z316" s="46"/>
      <c r="AA316" s="46"/>
      <c r="AB316" s="47"/>
      <c r="AC316" s="46"/>
    </row>
    <row r="317" spans="1:29" ht="46.5" customHeight="1">
      <c r="A317" s="153" t="s">
        <v>407</v>
      </c>
      <c r="B317" s="9"/>
      <c r="C317" s="15"/>
      <c r="D317" s="13"/>
      <c r="E317" s="14"/>
      <c r="F317" s="18"/>
      <c r="G317" s="18"/>
      <c r="H317" s="43"/>
      <c r="I317" s="53"/>
      <c r="J317" s="40"/>
      <c r="K317" s="221" t="s">
        <v>408</v>
      </c>
      <c r="L317" s="222"/>
      <c r="M317" s="169"/>
      <c r="N317" s="225">
        <f>IF(NOT(AND(Справочник!H$12,Q319)),"Этот показатель вычисляется по введенному значению в ячейке справа",ROUND(Q317/Справочник!G$12+0.00045,3))</f>
        <v>0</v>
      </c>
      <c r="O317" s="226"/>
      <c r="P317" s="35"/>
      <c r="Q317" s="229">
        <v>0</v>
      </c>
      <c r="R317" s="231" t="s">
        <v>409</v>
      </c>
      <c r="S317" s="232"/>
      <c r="Y317" s="3"/>
      <c r="AA317" s="4"/>
      <c r="AB317" s="4"/>
      <c r="AC317" s="4"/>
    </row>
    <row r="318" spans="1:29" ht="46.5" customHeight="1" thickBot="1">
      <c r="B318" s="9"/>
      <c r="C318" s="15"/>
      <c r="D318" s="13"/>
      <c r="E318" s="14"/>
      <c r="F318" s="18"/>
      <c r="G318" s="18"/>
      <c r="H318" s="45"/>
      <c r="I318" s="61"/>
      <c r="J318" s="26"/>
      <c r="K318" s="223"/>
      <c r="L318" s="224"/>
      <c r="M318" s="168"/>
      <c r="N318" s="227"/>
      <c r="O318" s="228"/>
      <c r="P318" s="36"/>
      <c r="Q318" s="230"/>
      <c r="R318" s="233"/>
      <c r="S318" s="234"/>
      <c r="Y318" s="3"/>
      <c r="AA318" s="4"/>
      <c r="AB318" s="4"/>
      <c r="AC318" s="4"/>
    </row>
    <row r="319" spans="1:29" s="48" customFormat="1" ht="11.25" customHeight="1">
      <c r="A319" s="153"/>
      <c r="B319" s="51"/>
      <c r="C319" s="42"/>
      <c r="D319" s="43"/>
      <c r="E319" s="44"/>
      <c r="F319" s="45"/>
      <c r="G319" s="45"/>
      <c r="H319" s="63" t="b">
        <f>N319</f>
        <v>1</v>
      </c>
      <c r="I319" s="62">
        <f>IF(H319,1,0)</f>
        <v>1</v>
      </c>
      <c r="J319" s="21"/>
      <c r="K319" s="46"/>
      <c r="L319" s="46"/>
      <c r="M319" s="46"/>
      <c r="N319" s="21" t="b">
        <f>Q319</f>
        <v>1</v>
      </c>
      <c r="O319" s="22"/>
      <c r="P319" s="22"/>
      <c r="Q319" s="22" t="b">
        <f>NOT(OR(Q317="",Q317="Введите здесь значение"))</f>
        <v>1</v>
      </c>
      <c r="R319" s="22"/>
      <c r="S319" s="22"/>
      <c r="T319" s="22"/>
      <c r="U319" s="22"/>
      <c r="V319" s="46"/>
      <c r="W319" s="46"/>
      <c r="X319" s="46"/>
      <c r="Y319" s="46"/>
      <c r="Z319" s="46"/>
      <c r="AA319" s="46"/>
      <c r="AB319" s="47"/>
      <c r="AC319" s="46"/>
    </row>
    <row r="320" spans="1:29" ht="17.25" customHeight="1">
      <c r="A320" s="153" t="s">
        <v>410</v>
      </c>
      <c r="B320" s="9"/>
      <c r="C320" s="15"/>
      <c r="D320" s="43"/>
      <c r="E320" s="59"/>
      <c r="F320" s="40"/>
      <c r="G320" s="38"/>
      <c r="H320" s="244" t="s">
        <v>411</v>
      </c>
      <c r="I320" s="245"/>
      <c r="J320" s="245"/>
      <c r="K320" s="245"/>
      <c r="L320" s="245"/>
      <c r="M320" s="245"/>
      <c r="N320" s="245"/>
      <c r="O320" s="245"/>
      <c r="P320" s="245"/>
      <c r="Q320" s="245"/>
      <c r="R320" s="246"/>
      <c r="S320" s="4"/>
      <c r="T320" s="4"/>
      <c r="U320" s="4"/>
      <c r="V320" s="4"/>
      <c r="W320" s="4"/>
      <c r="X320" s="4"/>
      <c r="Y320" s="4"/>
      <c r="Z320" s="4"/>
      <c r="AA320" s="4"/>
      <c r="AB320" s="4"/>
      <c r="AC320" s="4"/>
    </row>
    <row r="321" spans="1:29" ht="17.25" customHeight="1">
      <c r="B321" s="9"/>
      <c r="C321" s="15"/>
      <c r="D321" s="43"/>
      <c r="E321" s="138"/>
      <c r="F321" s="26"/>
      <c r="G321" s="39"/>
      <c r="H321" s="247"/>
      <c r="I321" s="248"/>
      <c r="J321" s="248"/>
      <c r="K321" s="248"/>
      <c r="L321" s="248"/>
      <c r="M321" s="248"/>
      <c r="N321" s="248"/>
      <c r="O321" s="248"/>
      <c r="P321" s="248"/>
      <c r="Q321" s="248"/>
      <c r="R321" s="249"/>
      <c r="S321" s="4"/>
      <c r="T321" s="4"/>
      <c r="U321" s="4"/>
      <c r="V321" s="4"/>
      <c r="W321" s="4"/>
      <c r="X321" s="4"/>
      <c r="Y321" s="4"/>
      <c r="Z321" s="4"/>
      <c r="AA321" s="4"/>
      <c r="AB321" s="4"/>
      <c r="AC321" s="4"/>
    </row>
    <row r="322" spans="1:29" s="48" customFormat="1" ht="11.25" customHeight="1" thickBot="1">
      <c r="A322" s="153"/>
      <c r="B322" s="51"/>
      <c r="C322" s="42"/>
      <c r="D322" s="43"/>
      <c r="E322" s="44"/>
      <c r="F322" s="45"/>
      <c r="G322" s="37"/>
      <c r="H322" s="64"/>
      <c r="I322" s="77"/>
      <c r="J322" s="46"/>
      <c r="K322" s="46"/>
      <c r="L322" s="46"/>
      <c r="M322" s="46"/>
      <c r="N322" s="47"/>
      <c r="O322" s="46"/>
    </row>
    <row r="323" spans="1:29" ht="48" customHeight="1">
      <c r="A323" s="153" t="s">
        <v>412</v>
      </c>
      <c r="B323" s="9"/>
      <c r="C323" s="15"/>
      <c r="D323" s="13"/>
      <c r="E323" s="14"/>
      <c r="F323" s="18"/>
      <c r="G323" s="18"/>
      <c r="H323" s="43"/>
      <c r="I323" s="53"/>
      <c r="J323" s="40"/>
      <c r="K323" s="235" t="s">
        <v>413</v>
      </c>
      <c r="L323" s="239"/>
      <c r="M323" s="169"/>
      <c r="N323" s="225">
        <f>IF(NOT(AND(Справочник!H$27,Справочник!H$33,Справочник!H$39,Справочник!H$45,Справочник!H$54,Справочник!H$60,Q325)),"Этот показатель вычисляется по введенному значению в ячейке справа",ROUND(Q323/(Справочник!G$27+Справочник!G$33+Справочник!G$39+Справочник!G$45+Справочник!G$54+Справочник!G$60)+0.00045,3))</f>
        <v>0.91200000000000003</v>
      </c>
      <c r="O323" s="226"/>
      <c r="P323" s="35"/>
      <c r="Q323" s="229">
        <v>974</v>
      </c>
      <c r="R323" s="231" t="s">
        <v>414</v>
      </c>
      <c r="S323" s="232"/>
      <c r="Y323" s="3"/>
      <c r="AA323" s="4"/>
      <c r="AB323" s="4"/>
      <c r="AC323" s="4"/>
    </row>
    <row r="324" spans="1:29" ht="48" customHeight="1" thickBot="1">
      <c r="B324" s="9"/>
      <c r="C324" s="15"/>
      <c r="D324" s="13"/>
      <c r="E324" s="14"/>
      <c r="F324" s="18"/>
      <c r="G324" s="18"/>
      <c r="H324" s="43"/>
      <c r="I324" s="54"/>
      <c r="J324" s="26"/>
      <c r="K324" s="240"/>
      <c r="L324" s="241"/>
      <c r="M324" s="168"/>
      <c r="N324" s="227"/>
      <c r="O324" s="228"/>
      <c r="P324" s="36"/>
      <c r="Q324" s="230"/>
      <c r="R324" s="233"/>
      <c r="S324" s="234"/>
      <c r="Y324" s="3"/>
      <c r="AA324" s="4"/>
      <c r="AB324" s="4"/>
      <c r="AC324" s="4"/>
    </row>
    <row r="325" spans="1:29" s="48" customFormat="1" ht="11.25" customHeight="1" thickBot="1">
      <c r="A325" s="153"/>
      <c r="B325" s="51"/>
      <c r="C325" s="42"/>
      <c r="D325" s="43"/>
      <c r="E325" s="44"/>
      <c r="F325" s="45"/>
      <c r="G325" s="45"/>
      <c r="H325" s="52" t="b">
        <f>N325</f>
        <v>1</v>
      </c>
      <c r="I325" s="55">
        <f>IF(H325,1,0)</f>
        <v>1</v>
      </c>
      <c r="J325" s="21"/>
      <c r="K325" s="46"/>
      <c r="L325" s="46"/>
      <c r="M325" s="46"/>
      <c r="N325" s="21" t="b">
        <f>Q325</f>
        <v>1</v>
      </c>
      <c r="O325" s="22"/>
      <c r="P325" s="22"/>
      <c r="Q325" s="22" t="b">
        <f>NOT(OR(Q323="",Q323="Введите здесь значение"))</f>
        <v>1</v>
      </c>
      <c r="R325" s="22"/>
      <c r="S325" s="22"/>
      <c r="T325" s="22"/>
      <c r="U325" s="22"/>
      <c r="V325" s="46"/>
      <c r="W325" s="46"/>
      <c r="X325" s="46"/>
      <c r="Y325" s="46"/>
      <c r="Z325" s="46"/>
      <c r="AA325" s="46"/>
      <c r="AB325" s="47"/>
      <c r="AC325" s="46"/>
    </row>
    <row r="326" spans="1:29" ht="39" customHeight="1">
      <c r="A326" s="153" t="s">
        <v>415</v>
      </c>
      <c r="B326" s="9"/>
      <c r="C326" s="15"/>
      <c r="D326" s="13"/>
      <c r="E326" s="14"/>
      <c r="F326" s="45"/>
      <c r="G326" s="37"/>
      <c r="H326" s="43"/>
      <c r="I326" s="53"/>
      <c r="J326" s="40"/>
      <c r="K326" s="235" t="s">
        <v>416</v>
      </c>
      <c r="L326" s="236"/>
      <c r="M326" s="49"/>
      <c r="N326" s="261" t="s">
        <v>386</v>
      </c>
      <c r="O326" s="262"/>
      <c r="P326" s="27"/>
      <c r="Q326" s="265" t="s">
        <v>387</v>
      </c>
      <c r="R326" s="266"/>
      <c r="S326" s="267"/>
      <c r="T326" s="4"/>
      <c r="U326" s="4"/>
      <c r="V326" s="4"/>
      <c r="W326" s="4"/>
      <c r="X326" s="4"/>
      <c r="Y326" s="4"/>
      <c r="Z326" s="4"/>
      <c r="AA326" s="4"/>
      <c r="AB326" s="4"/>
      <c r="AC326" s="4"/>
    </row>
    <row r="327" spans="1:29" ht="39" customHeight="1" thickBot="1">
      <c r="B327" s="9"/>
      <c r="C327" s="15"/>
      <c r="D327" s="13"/>
      <c r="E327" s="14"/>
      <c r="F327" s="45"/>
      <c r="G327" s="37"/>
      <c r="H327" s="45"/>
      <c r="I327" s="61"/>
      <c r="J327" s="26"/>
      <c r="K327" s="237"/>
      <c r="L327" s="238"/>
      <c r="M327" s="50"/>
      <c r="N327" s="263"/>
      <c r="O327" s="264"/>
      <c r="P327" s="28"/>
      <c r="Q327" s="268" t="s">
        <v>388</v>
      </c>
      <c r="R327" s="269"/>
      <c r="S327" s="270"/>
      <c r="T327" s="4"/>
      <c r="U327" s="4"/>
      <c r="V327" s="4"/>
      <c r="W327" s="4"/>
      <c r="X327" s="4"/>
      <c r="Y327" s="4"/>
      <c r="Z327" s="4"/>
      <c r="AA327" s="4"/>
      <c r="AB327" s="4"/>
      <c r="AC327" s="4"/>
    </row>
    <row r="328" spans="1:29" s="48" customFormat="1" ht="12" customHeight="1">
      <c r="A328" s="153"/>
      <c r="B328" s="51"/>
      <c r="C328" s="42"/>
      <c r="D328" s="13"/>
      <c r="E328" s="14"/>
      <c r="F328" s="45"/>
      <c r="G328" s="37"/>
      <c r="H328" s="21" t="b">
        <f>AND(N328,Q328)</f>
        <v>1</v>
      </c>
      <c r="I328" s="62">
        <f>IF(H328,1,0)</f>
        <v>1</v>
      </c>
      <c r="J328" s="21"/>
      <c r="K328" s="46"/>
      <c r="L328" s="46"/>
      <c r="M328" s="46"/>
      <c r="N328" s="22" t="b">
        <f t="shared" ref="N328" si="11">NOT(OR(N326="",N326="Укажите здесь ""Имеется"" или ""Отсутствует"""))</f>
        <v>1</v>
      </c>
      <c r="P328" s="22"/>
      <c r="Q328" s="22" t="b">
        <f t="shared" ref="Q328" si="12">OR(N326="Отсутствует",NOT(OR(Q326="",Q326="Укажите здесь ссылку на документ",Q327="",Q327="Укажите здесь название документа и соответствующий номер страницы")))</f>
        <v>1</v>
      </c>
      <c r="R328" s="22"/>
      <c r="S328" s="22"/>
      <c r="T328" s="47"/>
      <c r="U328" s="46"/>
    </row>
    <row r="329" spans="1:29" ht="17.25" customHeight="1">
      <c r="A329" s="153" t="s">
        <v>417</v>
      </c>
      <c r="B329" s="9"/>
      <c r="C329" s="15"/>
      <c r="D329" s="43"/>
      <c r="E329" s="59"/>
      <c r="F329" s="40"/>
      <c r="G329" s="38"/>
      <c r="H329" s="244" t="s">
        <v>418</v>
      </c>
      <c r="I329" s="245"/>
      <c r="J329" s="245"/>
      <c r="K329" s="245"/>
      <c r="L329" s="245"/>
      <c r="M329" s="245"/>
      <c r="N329" s="245"/>
      <c r="O329" s="245"/>
      <c r="P329" s="245"/>
      <c r="Q329" s="245"/>
      <c r="R329" s="246"/>
      <c r="S329" s="4"/>
      <c r="T329" s="4"/>
      <c r="U329" s="4"/>
      <c r="V329" s="4"/>
      <c r="W329" s="4"/>
      <c r="X329" s="4"/>
      <c r="Y329" s="4"/>
      <c r="Z329" s="4"/>
      <c r="AA329" s="4"/>
      <c r="AB329" s="4"/>
      <c r="AC329" s="4"/>
    </row>
    <row r="330" spans="1:29" ht="17.25" customHeight="1">
      <c r="B330" s="9"/>
      <c r="C330" s="15"/>
      <c r="D330" s="43"/>
      <c r="E330" s="138"/>
      <c r="F330" s="26"/>
      <c r="G330" s="39"/>
      <c r="H330" s="247"/>
      <c r="I330" s="248"/>
      <c r="J330" s="248"/>
      <c r="K330" s="248"/>
      <c r="L330" s="248"/>
      <c r="M330" s="248"/>
      <c r="N330" s="248"/>
      <c r="O330" s="248"/>
      <c r="P330" s="248"/>
      <c r="Q330" s="248"/>
      <c r="R330" s="249"/>
      <c r="S330" s="4"/>
      <c r="T330" s="4"/>
      <c r="U330" s="4"/>
      <c r="V330" s="4"/>
      <c r="W330" s="4"/>
      <c r="X330" s="4"/>
      <c r="Y330" s="4"/>
      <c r="Z330" s="4"/>
      <c r="AA330" s="4"/>
      <c r="AB330" s="4"/>
      <c r="AC330" s="4"/>
    </row>
    <row r="331" spans="1:29" s="48" customFormat="1" ht="11.25" customHeight="1" thickBot="1">
      <c r="A331" s="153"/>
      <c r="B331" s="51"/>
      <c r="C331" s="42"/>
      <c r="D331" s="43"/>
      <c r="E331" s="44"/>
      <c r="F331" s="45"/>
      <c r="G331" s="37"/>
      <c r="H331" s="64"/>
      <c r="I331" s="77"/>
      <c r="J331" s="46"/>
      <c r="K331" s="46"/>
      <c r="L331" s="46"/>
      <c r="M331" s="46"/>
      <c r="N331" s="47"/>
      <c r="O331" s="46"/>
    </row>
    <row r="332" spans="1:29" ht="27" customHeight="1">
      <c r="A332" s="153" t="s">
        <v>419</v>
      </c>
      <c r="B332" s="9"/>
      <c r="C332" s="15"/>
      <c r="D332" s="43"/>
      <c r="E332" s="44"/>
      <c r="F332" s="18"/>
      <c r="G332" s="18"/>
      <c r="H332" s="43"/>
      <c r="I332" s="53"/>
      <c r="J332" s="40"/>
      <c r="K332" s="255" t="s">
        <v>420</v>
      </c>
      <c r="L332" s="256"/>
      <c r="M332" s="256"/>
      <c r="N332" s="256"/>
      <c r="O332" s="257"/>
      <c r="P332" s="169"/>
      <c r="Q332" s="253">
        <v>1</v>
      </c>
      <c r="R332" s="30"/>
      <c r="Y332" s="3"/>
      <c r="AA332" s="4"/>
      <c r="AB332" s="4"/>
      <c r="AC332" s="4"/>
    </row>
    <row r="333" spans="1:29" ht="27" customHeight="1" thickBot="1">
      <c r="B333" s="9"/>
      <c r="C333" s="15"/>
      <c r="D333" s="43"/>
      <c r="E333" s="44"/>
      <c r="F333" s="18"/>
      <c r="G333" s="18"/>
      <c r="H333" s="43"/>
      <c r="I333" s="54"/>
      <c r="J333" s="26"/>
      <c r="K333" s="258"/>
      <c r="L333" s="259"/>
      <c r="M333" s="259"/>
      <c r="N333" s="259"/>
      <c r="O333" s="260"/>
      <c r="P333" s="168"/>
      <c r="Q333" s="254"/>
      <c r="R333" s="30"/>
      <c r="Y333" s="3"/>
      <c r="AA333" s="4"/>
      <c r="AB333" s="4"/>
      <c r="AC333" s="4"/>
    </row>
    <row r="334" spans="1:29" s="48" customFormat="1" ht="12" customHeight="1" thickBot="1">
      <c r="A334" s="153"/>
      <c r="B334" s="51"/>
      <c r="C334" s="42"/>
      <c r="D334" s="43"/>
      <c r="E334" s="44"/>
      <c r="F334" s="45"/>
      <c r="G334" s="45"/>
      <c r="H334" s="52" t="b">
        <f>Q334</f>
        <v>1</v>
      </c>
      <c r="I334" s="55">
        <f>IF(H334,1,0)</f>
        <v>1</v>
      </c>
      <c r="J334" s="21"/>
      <c r="K334" s="21"/>
      <c r="L334" s="22"/>
      <c r="P334" s="22"/>
      <c r="Q334" s="22" t="b">
        <f>NOT(OR(Q332="",Q332="Введите здесь значение"))</f>
        <v>1</v>
      </c>
      <c r="R334" s="46"/>
      <c r="S334" s="46"/>
      <c r="T334" s="46"/>
      <c r="U334" s="46"/>
      <c r="V334" s="46"/>
      <c r="W334" s="47"/>
      <c r="X334" s="46"/>
    </row>
    <row r="335" spans="1:29" ht="42" customHeight="1">
      <c r="A335" s="153" t="s">
        <v>421</v>
      </c>
      <c r="B335" s="9"/>
      <c r="C335" s="15"/>
      <c r="D335" s="43"/>
      <c r="E335" s="44"/>
      <c r="F335" s="18"/>
      <c r="G335" s="18"/>
      <c r="H335" s="43"/>
      <c r="I335" s="53"/>
      <c r="J335" s="40"/>
      <c r="K335" s="235" t="s">
        <v>422</v>
      </c>
      <c r="L335" s="239"/>
      <c r="M335" s="169"/>
      <c r="N335" s="225">
        <f>IF(NOT(AND(Справочник!H30,Справочник!H36,Q337)),"Этот показатель вычисляется по введенному значению в ячейке справа",IF(Справочник!G$30+Справочник!G$36=0,0,ROUND(Q335/(Справочник!G$30+Справочник!G$36)+0.00045,3)))</f>
        <v>1.25</v>
      </c>
      <c r="O335" s="226"/>
      <c r="P335" s="35"/>
      <c r="Q335" s="229">
        <v>30</v>
      </c>
      <c r="R335" s="231" t="s">
        <v>423</v>
      </c>
      <c r="S335" s="232"/>
      <c r="Y335" s="3"/>
      <c r="AA335" s="4"/>
      <c r="AB335" s="4"/>
      <c r="AC335" s="4"/>
    </row>
    <row r="336" spans="1:29" ht="42" customHeight="1" thickBot="1">
      <c r="B336" s="9"/>
      <c r="C336" s="15"/>
      <c r="D336" s="43"/>
      <c r="E336" s="44"/>
      <c r="F336" s="18"/>
      <c r="G336" s="18"/>
      <c r="H336" s="43"/>
      <c r="I336" s="54"/>
      <c r="J336" s="26"/>
      <c r="K336" s="240"/>
      <c r="L336" s="241"/>
      <c r="M336" s="168"/>
      <c r="N336" s="227"/>
      <c r="O336" s="228"/>
      <c r="P336" s="36"/>
      <c r="Q336" s="230"/>
      <c r="R336" s="233"/>
      <c r="S336" s="234"/>
      <c r="Y336" s="3"/>
      <c r="AA336" s="4"/>
      <c r="AB336" s="4"/>
      <c r="AC336" s="4"/>
    </row>
    <row r="337" spans="1:29" s="48" customFormat="1" ht="11.25" customHeight="1" thickBot="1">
      <c r="A337" s="153"/>
      <c r="B337" s="51"/>
      <c r="C337" s="42"/>
      <c r="D337" s="43"/>
      <c r="E337" s="44"/>
      <c r="F337" s="45"/>
      <c r="G337" s="45"/>
      <c r="H337" s="52" t="b">
        <f>Q337</f>
        <v>1</v>
      </c>
      <c r="I337" s="55">
        <f>IF(H337,1,0)</f>
        <v>1</v>
      </c>
      <c r="J337" s="21"/>
      <c r="K337" s="65"/>
      <c r="L337" s="65"/>
      <c r="M337" s="46"/>
      <c r="N337" s="21" t="b">
        <f>Q337</f>
        <v>1</v>
      </c>
      <c r="O337" s="22"/>
      <c r="P337" s="22"/>
      <c r="Q337" s="22" t="b">
        <f>NOT(OR(Q335="",Q335="Введите здесь значение"))</f>
        <v>1</v>
      </c>
      <c r="R337" s="22"/>
      <c r="S337" s="22"/>
      <c r="T337" s="22"/>
      <c r="U337" s="22"/>
      <c r="V337" s="46"/>
      <c r="W337" s="46"/>
      <c r="X337" s="46"/>
      <c r="Y337" s="46"/>
      <c r="Z337" s="46"/>
      <c r="AA337" s="46"/>
      <c r="AB337" s="47"/>
      <c r="AC337" s="46"/>
    </row>
    <row r="338" spans="1:29" ht="41.25" customHeight="1">
      <c r="A338" s="153" t="s">
        <v>424</v>
      </c>
      <c r="B338" s="9"/>
      <c r="C338" s="15"/>
      <c r="D338" s="43"/>
      <c r="E338" s="44"/>
      <c r="F338" s="18"/>
      <c r="G338" s="18"/>
      <c r="H338" s="43"/>
      <c r="I338" s="53"/>
      <c r="J338" s="40"/>
      <c r="K338" s="221" t="s">
        <v>425</v>
      </c>
      <c r="L338" s="222"/>
      <c r="M338" s="169"/>
      <c r="N338" s="225">
        <f>IF(NOT(AND(Справочник!H30,Справочник!H36,Q340)),"Этот показатель вычисляется по введенному значению в ячейке справа",IF(Справочник!G$30+Справочник!G$36=0,0,ROUND(Q338/(Справочник!G$30+Справочник!G$36)+0.00045,3)))</f>
        <v>0</v>
      </c>
      <c r="O338" s="226"/>
      <c r="P338" s="35"/>
      <c r="Q338" s="229">
        <v>0</v>
      </c>
      <c r="R338" s="231" t="s">
        <v>426</v>
      </c>
      <c r="S338" s="232"/>
      <c r="Y338" s="3"/>
      <c r="AA338" s="4"/>
      <c r="AB338" s="4"/>
      <c r="AC338" s="4"/>
    </row>
    <row r="339" spans="1:29" ht="41.25" customHeight="1" thickBot="1">
      <c r="B339" s="9"/>
      <c r="C339" s="15"/>
      <c r="D339" s="43"/>
      <c r="E339" s="44"/>
      <c r="F339" s="18"/>
      <c r="G339" s="18"/>
      <c r="H339" s="43"/>
      <c r="I339" s="54"/>
      <c r="J339" s="26"/>
      <c r="K339" s="223"/>
      <c r="L339" s="224"/>
      <c r="M339" s="168"/>
      <c r="N339" s="227"/>
      <c r="O339" s="228"/>
      <c r="P339" s="36"/>
      <c r="Q339" s="230"/>
      <c r="R339" s="233"/>
      <c r="S339" s="234"/>
      <c r="Y339" s="3"/>
      <c r="AA339" s="4"/>
      <c r="AB339" s="4"/>
      <c r="AC339" s="4"/>
    </row>
    <row r="340" spans="1:29" s="48" customFormat="1" ht="11.25" customHeight="1" thickBot="1">
      <c r="A340" s="153"/>
      <c r="B340" s="51"/>
      <c r="C340" s="42"/>
      <c r="D340" s="43"/>
      <c r="E340" s="44"/>
      <c r="F340" s="45"/>
      <c r="G340" s="45"/>
      <c r="H340" s="52" t="b">
        <f>Q340</f>
        <v>1</v>
      </c>
      <c r="I340" s="55">
        <f>IF(H340,1,0)</f>
        <v>1</v>
      </c>
      <c r="J340" s="21"/>
      <c r="K340" s="65"/>
      <c r="L340" s="65"/>
      <c r="M340" s="46"/>
      <c r="N340" s="21" t="b">
        <f>Q340</f>
        <v>1</v>
      </c>
      <c r="O340" s="22"/>
      <c r="P340" s="22"/>
      <c r="Q340" s="22" t="b">
        <f>NOT(OR(Q338="",Q338="Введите здесь значение"))</f>
        <v>1</v>
      </c>
      <c r="R340" s="22"/>
      <c r="S340" s="22"/>
      <c r="T340" s="22"/>
      <c r="U340" s="22"/>
      <c r="V340" s="46"/>
      <c r="W340" s="46"/>
      <c r="X340" s="46"/>
      <c r="Y340" s="46"/>
      <c r="Z340" s="46"/>
      <c r="AA340" s="46"/>
      <c r="AB340" s="47"/>
      <c r="AC340" s="46"/>
    </row>
    <row r="341" spans="1:29" ht="41.25" customHeight="1">
      <c r="A341" s="153" t="s">
        <v>427</v>
      </c>
      <c r="B341" s="9"/>
      <c r="C341" s="15"/>
      <c r="D341" s="43"/>
      <c r="E341" s="44"/>
      <c r="F341" s="18"/>
      <c r="G341" s="18"/>
      <c r="H341" s="43"/>
      <c r="I341" s="53"/>
      <c r="J341" s="40"/>
      <c r="K341" s="221" t="s">
        <v>428</v>
      </c>
      <c r="L341" s="222"/>
      <c r="M341" s="169"/>
      <c r="N341" s="225">
        <f>IF(NOT(AND(Справочник!H30,Справочник!H46,Q343)),"Этот показатель вычисляется по введенному значению в ячейке справа",IF(Справочник!G$30+Справочник!G$36=0,0,ROUND(Q341/(Справочник!G$30+Справочник!G$36)+0.00045,3)))</f>
        <v>0</v>
      </c>
      <c r="O341" s="226"/>
      <c r="P341" s="35"/>
      <c r="Q341" s="229">
        <v>0</v>
      </c>
      <c r="R341" s="231" t="s">
        <v>429</v>
      </c>
      <c r="S341" s="232"/>
      <c r="Y341" s="3"/>
      <c r="AA341" s="4"/>
      <c r="AB341" s="4"/>
      <c r="AC341" s="4"/>
    </row>
    <row r="342" spans="1:29" ht="41.25" customHeight="1" thickBot="1">
      <c r="B342" s="9"/>
      <c r="C342" s="15"/>
      <c r="D342" s="43"/>
      <c r="E342" s="44"/>
      <c r="F342" s="18"/>
      <c r="G342" s="18"/>
      <c r="H342" s="43"/>
      <c r="I342" s="54"/>
      <c r="J342" s="26"/>
      <c r="K342" s="223"/>
      <c r="L342" s="224"/>
      <c r="M342" s="168"/>
      <c r="N342" s="227"/>
      <c r="O342" s="228"/>
      <c r="P342" s="36"/>
      <c r="Q342" s="230"/>
      <c r="R342" s="233"/>
      <c r="S342" s="234"/>
      <c r="Y342" s="3"/>
      <c r="AA342" s="4"/>
      <c r="AB342" s="4"/>
      <c r="AC342" s="4"/>
    </row>
    <row r="343" spans="1:29" s="48" customFormat="1" ht="11.25" customHeight="1" thickBot="1">
      <c r="A343" s="153"/>
      <c r="B343" s="51"/>
      <c r="C343" s="42"/>
      <c r="D343" s="43"/>
      <c r="E343" s="44"/>
      <c r="F343" s="45"/>
      <c r="G343" s="45"/>
      <c r="H343" s="52" t="b">
        <f>Q343</f>
        <v>1</v>
      </c>
      <c r="I343" s="55">
        <f>IF(H343,1,0)</f>
        <v>1</v>
      </c>
      <c r="J343" s="21"/>
      <c r="K343" s="65"/>
      <c r="L343" s="65"/>
      <c r="M343" s="46"/>
      <c r="N343" s="21" t="b">
        <f>Q343</f>
        <v>1</v>
      </c>
      <c r="O343" s="22"/>
      <c r="P343" s="22"/>
      <c r="Q343" s="22" t="b">
        <f>NOT(OR(Q341="",Q341="Введите здесь значение"))</f>
        <v>1</v>
      </c>
      <c r="R343" s="22"/>
      <c r="S343" s="22"/>
      <c r="T343" s="22"/>
      <c r="U343" s="22"/>
      <c r="V343" s="46"/>
      <c r="W343" s="46"/>
      <c r="X343" s="46"/>
      <c r="Y343" s="46"/>
      <c r="Z343" s="46"/>
      <c r="AA343" s="46"/>
      <c r="AB343" s="47"/>
      <c r="AC343" s="46"/>
    </row>
    <row r="344" spans="1:29" ht="41.25" customHeight="1">
      <c r="A344" s="153" t="s">
        <v>430</v>
      </c>
      <c r="B344" s="9"/>
      <c r="C344" s="15"/>
      <c r="D344" s="43"/>
      <c r="E344" s="44"/>
      <c r="F344" s="18"/>
      <c r="G344" s="18"/>
      <c r="H344" s="43"/>
      <c r="I344" s="53"/>
      <c r="J344" s="40"/>
      <c r="K344" s="235" t="s">
        <v>431</v>
      </c>
      <c r="L344" s="239"/>
      <c r="M344" s="169"/>
      <c r="N344" s="225">
        <f>IF(NOT(AND(Справочник!H$42,Справочник!H$48,Справочник!H$57,Справочник!H$63,Q346)),"Этот показатель вычисляется по введенному значению в ячейке справа",IF(Справочник!G$42+Справочник!G$48+Справочник!G$57+Справочник!G$63=0,0,ROUND(Q344/(Справочник!G$42+Справочник!G$48+Справочник!G$57+Справочник!G$63)+0.00045,3)))</f>
        <v>0</v>
      </c>
      <c r="O344" s="226"/>
      <c r="P344" s="35"/>
      <c r="Q344" s="229">
        <v>0</v>
      </c>
      <c r="R344" s="231" t="s">
        <v>432</v>
      </c>
      <c r="S344" s="232"/>
      <c r="Y344" s="3"/>
      <c r="AA344" s="4"/>
      <c r="AB344" s="4"/>
      <c r="AC344" s="4"/>
    </row>
    <row r="345" spans="1:29" ht="41.25" customHeight="1" thickBot="1">
      <c r="B345" s="9"/>
      <c r="C345" s="15"/>
      <c r="D345" s="43"/>
      <c r="E345" s="44"/>
      <c r="F345" s="18"/>
      <c r="G345" s="18"/>
      <c r="H345" s="43"/>
      <c r="I345" s="54"/>
      <c r="J345" s="26"/>
      <c r="K345" s="240"/>
      <c r="L345" s="241"/>
      <c r="M345" s="168"/>
      <c r="N345" s="227"/>
      <c r="O345" s="228"/>
      <c r="P345" s="36"/>
      <c r="Q345" s="230"/>
      <c r="R345" s="233"/>
      <c r="S345" s="234"/>
      <c r="Y345" s="3"/>
      <c r="AA345" s="4"/>
      <c r="AB345" s="4"/>
      <c r="AC345" s="4"/>
    </row>
    <row r="346" spans="1:29" s="48" customFormat="1" ht="11.25" customHeight="1" thickBot="1">
      <c r="A346" s="153"/>
      <c r="B346" s="51"/>
      <c r="C346" s="42"/>
      <c r="D346" s="43"/>
      <c r="E346" s="44"/>
      <c r="F346" s="45"/>
      <c r="G346" s="45"/>
      <c r="H346" s="52" t="b">
        <f>Q346</f>
        <v>1</v>
      </c>
      <c r="I346" s="55">
        <f>IF(H346,1,0)</f>
        <v>1</v>
      </c>
      <c r="J346" s="21"/>
      <c r="K346" s="65"/>
      <c r="L346" s="65"/>
      <c r="M346" s="46"/>
      <c r="N346" s="21" t="b">
        <f>Q346</f>
        <v>1</v>
      </c>
      <c r="O346" s="22"/>
      <c r="P346" s="22"/>
      <c r="Q346" s="22" t="b">
        <f>NOT(OR(Q344="",Q344="Введите здесь значение"))</f>
        <v>1</v>
      </c>
      <c r="R346" s="22"/>
      <c r="S346" s="22"/>
      <c r="T346" s="22"/>
      <c r="U346" s="22"/>
      <c r="V346" s="46"/>
      <c r="W346" s="46"/>
      <c r="X346" s="46"/>
      <c r="Y346" s="46"/>
      <c r="Z346" s="46"/>
      <c r="AA346" s="46"/>
      <c r="AB346" s="47"/>
      <c r="AC346" s="46"/>
    </row>
    <row r="347" spans="1:29" ht="41.25" customHeight="1">
      <c r="A347" s="153" t="s">
        <v>433</v>
      </c>
      <c r="B347" s="9"/>
      <c r="C347" s="15"/>
      <c r="D347" s="43"/>
      <c r="E347" s="44"/>
      <c r="F347" s="18"/>
      <c r="G347" s="18"/>
      <c r="H347" s="43"/>
      <c r="I347" s="53"/>
      <c r="J347" s="40"/>
      <c r="K347" s="235" t="s">
        <v>434</v>
      </c>
      <c r="L347" s="239"/>
      <c r="M347" s="169"/>
      <c r="N347" s="225">
        <f>IF(NOT(AND(Справочник!H$42,Справочник!H$48,Справочник!H$57,Справочник!H$63,Q349)),"Этот показатель вычисляется по введенному значению в ячейке справа",IF(Справочник!G$42+Справочник!G$48+Справочник!G$57+Справочник!G$63=0,0,ROUND(Q347/(Справочник!G$42+Справочник!G$48+Справочник!G$57+Справочник!G$63)+0.00045,3)))</f>
        <v>0</v>
      </c>
      <c r="O347" s="226"/>
      <c r="P347" s="35"/>
      <c r="Q347" s="229">
        <v>0</v>
      </c>
      <c r="R347" s="231" t="s">
        <v>435</v>
      </c>
      <c r="S347" s="232"/>
      <c r="Y347" s="3"/>
      <c r="AA347" s="4"/>
      <c r="AB347" s="4"/>
      <c r="AC347" s="4"/>
    </row>
    <row r="348" spans="1:29" ht="41.25" customHeight="1" thickBot="1">
      <c r="B348" s="9"/>
      <c r="C348" s="15"/>
      <c r="D348" s="43"/>
      <c r="E348" s="44"/>
      <c r="F348" s="18"/>
      <c r="G348" s="18"/>
      <c r="H348" s="43"/>
      <c r="I348" s="54"/>
      <c r="J348" s="26"/>
      <c r="K348" s="240"/>
      <c r="L348" s="241"/>
      <c r="M348" s="168"/>
      <c r="N348" s="227"/>
      <c r="O348" s="228"/>
      <c r="P348" s="36"/>
      <c r="Q348" s="230"/>
      <c r="R348" s="233"/>
      <c r="S348" s="234"/>
      <c r="Y348" s="3"/>
      <c r="AA348" s="4"/>
      <c r="AB348" s="4"/>
      <c r="AC348" s="4"/>
    </row>
    <row r="349" spans="1:29" s="48" customFormat="1" ht="11.25" customHeight="1" thickBot="1">
      <c r="A349" s="153"/>
      <c r="B349" s="51"/>
      <c r="C349" s="42"/>
      <c r="D349" s="43"/>
      <c r="E349" s="44"/>
      <c r="F349" s="45"/>
      <c r="G349" s="45"/>
      <c r="H349" s="52" t="b">
        <f>Q349</f>
        <v>1</v>
      </c>
      <c r="I349" s="55">
        <f>IF(H349,1,0)</f>
        <v>1</v>
      </c>
      <c r="J349" s="21"/>
      <c r="K349" s="65"/>
      <c r="L349" s="65"/>
      <c r="M349" s="46"/>
      <c r="N349" s="21" t="b">
        <f>Q349</f>
        <v>1</v>
      </c>
      <c r="O349" s="22"/>
      <c r="P349" s="22"/>
      <c r="Q349" s="22" t="b">
        <f>NOT(OR(Q347="",Q347="Введите здесь значение"))</f>
        <v>1</v>
      </c>
      <c r="R349" s="22"/>
      <c r="S349" s="22"/>
      <c r="T349" s="22"/>
      <c r="U349" s="22"/>
      <c r="V349" s="46"/>
      <c r="W349" s="46"/>
      <c r="X349" s="46"/>
      <c r="Y349" s="46"/>
      <c r="Z349" s="46"/>
      <c r="AA349" s="46"/>
      <c r="AB349" s="47"/>
      <c r="AC349" s="46"/>
    </row>
    <row r="350" spans="1:29" ht="41.25" customHeight="1">
      <c r="A350" s="153" t="s">
        <v>436</v>
      </c>
      <c r="B350" s="9"/>
      <c r="C350" s="15"/>
      <c r="D350" s="43"/>
      <c r="E350" s="44"/>
      <c r="F350" s="18"/>
      <c r="G350" s="18"/>
      <c r="H350" s="43"/>
      <c r="I350" s="53"/>
      <c r="J350" s="40"/>
      <c r="K350" s="235" t="s">
        <v>437</v>
      </c>
      <c r="L350" s="239"/>
      <c r="M350" s="169"/>
      <c r="N350" s="225">
        <f>IF(NOT(AND(Справочник!H$42,Справочник!H$48,Справочник!H$57,Справочник!H$63,Q352)),"Этот показатель вычисляется по введенному значению в ячейке справа",IF(Справочник!G$42+Справочник!G$48+Справочник!G$57+Справочник!G$63=0,0,ROUND(Q350/(Справочник!G$42+Справочник!G$48+Справочник!G$57+Справочник!G$63)+0.00045,3)))</f>
        <v>0</v>
      </c>
      <c r="O350" s="226"/>
      <c r="P350" s="35"/>
      <c r="Q350" s="229">
        <v>0</v>
      </c>
      <c r="R350" s="231" t="s">
        <v>438</v>
      </c>
      <c r="S350" s="232"/>
      <c r="Y350" s="3"/>
      <c r="AA350" s="4"/>
      <c r="AB350" s="4"/>
      <c r="AC350" s="4"/>
    </row>
    <row r="351" spans="1:29" ht="41.25" customHeight="1" thickBot="1">
      <c r="B351" s="9"/>
      <c r="C351" s="15"/>
      <c r="D351" s="43"/>
      <c r="E351" s="44"/>
      <c r="F351" s="18"/>
      <c r="G351" s="18"/>
      <c r="H351" s="43"/>
      <c r="I351" s="54"/>
      <c r="J351" s="26"/>
      <c r="K351" s="240"/>
      <c r="L351" s="241"/>
      <c r="M351" s="168"/>
      <c r="N351" s="227"/>
      <c r="O351" s="228"/>
      <c r="P351" s="36"/>
      <c r="Q351" s="230"/>
      <c r="R351" s="233"/>
      <c r="S351" s="234"/>
      <c r="Y351" s="3"/>
      <c r="AA351" s="4"/>
      <c r="AB351" s="4"/>
      <c r="AC351" s="4"/>
    </row>
    <row r="352" spans="1:29" s="48" customFormat="1" ht="11.25" customHeight="1" thickBot="1">
      <c r="A352" s="153"/>
      <c r="B352" s="51"/>
      <c r="C352" s="42"/>
      <c r="D352" s="43"/>
      <c r="E352" s="44"/>
      <c r="F352" s="45"/>
      <c r="G352" s="45"/>
      <c r="H352" s="52" t="b">
        <f>Q352</f>
        <v>1</v>
      </c>
      <c r="I352" s="55">
        <f>IF(H352,1,0)</f>
        <v>1</v>
      </c>
      <c r="J352" s="21"/>
      <c r="K352" s="65"/>
      <c r="L352" s="65"/>
      <c r="M352" s="46"/>
      <c r="N352" s="21" t="b">
        <f>Q352</f>
        <v>1</v>
      </c>
      <c r="O352" s="22"/>
      <c r="P352" s="22"/>
      <c r="Q352" s="22" t="b">
        <f>NOT(OR(Q350="",Q350="Введите здесь значение"))</f>
        <v>1</v>
      </c>
      <c r="R352" s="22"/>
      <c r="S352" s="22"/>
      <c r="T352" s="22"/>
      <c r="U352" s="22"/>
      <c r="V352" s="46"/>
      <c r="W352" s="46"/>
      <c r="X352" s="46"/>
      <c r="Y352" s="46"/>
      <c r="Z352" s="46"/>
      <c r="AA352" s="46"/>
      <c r="AB352" s="47"/>
      <c r="AC352" s="46"/>
    </row>
    <row r="353" spans="1:29" ht="41.25" customHeight="1">
      <c r="A353" s="153" t="s">
        <v>439</v>
      </c>
      <c r="B353" s="9"/>
      <c r="C353" s="15"/>
      <c r="D353" s="43"/>
      <c r="E353" s="44"/>
      <c r="F353" s="18"/>
      <c r="G353" s="18"/>
      <c r="H353" s="43"/>
      <c r="I353" s="53"/>
      <c r="J353" s="40"/>
      <c r="K353" s="235" t="s">
        <v>440</v>
      </c>
      <c r="L353" s="239"/>
      <c r="M353" s="169"/>
      <c r="N353" s="225">
        <f>IF(NOT(AND(Справочник!H$42,Справочник!H$48,Справочник!H$57,Справочник!H$63,Q355)),"Этот показатель вычисляется по введенному значению в ячейке справа",IF(Справочник!G$42+Справочник!G$48+Справочник!G$57+Справочник!G$63=0,0,ROUND(Q353/(Справочник!G$42+Справочник!G$48+Справочник!G$57+Справочник!G$63)+0.00045,3)))</f>
        <v>0</v>
      </c>
      <c r="O353" s="226"/>
      <c r="P353" s="35"/>
      <c r="Q353" s="229">
        <v>0</v>
      </c>
      <c r="R353" s="231" t="s">
        <v>441</v>
      </c>
      <c r="S353" s="232"/>
      <c r="Y353" s="3"/>
      <c r="AA353" s="4"/>
      <c r="AB353" s="4"/>
      <c r="AC353" s="4"/>
    </row>
    <row r="354" spans="1:29" ht="41.25" customHeight="1" thickBot="1">
      <c r="B354" s="9"/>
      <c r="C354" s="15"/>
      <c r="D354" s="43"/>
      <c r="E354" s="44"/>
      <c r="F354" s="18"/>
      <c r="G354" s="18"/>
      <c r="H354" s="43"/>
      <c r="I354" s="54"/>
      <c r="J354" s="26"/>
      <c r="K354" s="240"/>
      <c r="L354" s="241"/>
      <c r="M354" s="168"/>
      <c r="N354" s="227"/>
      <c r="O354" s="228"/>
      <c r="P354" s="36"/>
      <c r="Q354" s="230"/>
      <c r="R354" s="233"/>
      <c r="S354" s="234"/>
      <c r="Y354" s="3"/>
      <c r="AA354" s="4"/>
      <c r="AB354" s="4"/>
      <c r="AC354" s="4"/>
    </row>
    <row r="355" spans="1:29" s="48" customFormat="1" ht="11.25" customHeight="1" thickBot="1">
      <c r="A355" s="153"/>
      <c r="B355" s="51"/>
      <c r="C355" s="42"/>
      <c r="D355" s="43"/>
      <c r="E355" s="44"/>
      <c r="F355" s="45"/>
      <c r="G355" s="45"/>
      <c r="H355" s="52" t="b">
        <f>Q355</f>
        <v>1</v>
      </c>
      <c r="I355" s="55">
        <f>IF(H355,1,0)</f>
        <v>1</v>
      </c>
      <c r="J355" s="21"/>
      <c r="K355" s="65"/>
      <c r="L355" s="65"/>
      <c r="M355" s="46"/>
      <c r="N355" s="21" t="b">
        <f>Q355</f>
        <v>1</v>
      </c>
      <c r="O355" s="22"/>
      <c r="P355" s="22"/>
      <c r="Q355" s="22" t="b">
        <f>NOT(OR(Q353="",Q353="Введите здесь значение"))</f>
        <v>1</v>
      </c>
      <c r="R355" s="22"/>
      <c r="S355" s="22"/>
      <c r="T355" s="22"/>
      <c r="U355" s="22"/>
      <c r="V355" s="46"/>
      <c r="W355" s="46"/>
      <c r="X355" s="46"/>
      <c r="Y355" s="46"/>
      <c r="Z355" s="46"/>
      <c r="AA355" s="46"/>
      <c r="AB355" s="47"/>
      <c r="AC355" s="46"/>
    </row>
    <row r="356" spans="1:29" ht="41.25" customHeight="1">
      <c r="A356" s="153" t="s">
        <v>442</v>
      </c>
      <c r="B356" s="9"/>
      <c r="C356" s="15"/>
      <c r="D356" s="43"/>
      <c r="E356" s="44"/>
      <c r="F356" s="18"/>
      <c r="G356" s="18"/>
      <c r="H356" s="43"/>
      <c r="I356" s="53"/>
      <c r="J356" s="40"/>
      <c r="K356" s="235" t="s">
        <v>443</v>
      </c>
      <c r="L356" s="239"/>
      <c r="M356" s="169"/>
      <c r="N356" s="225">
        <f>IF(NOT(AND(Справочник!H$42,Справочник!H$48,Справочник!H$57,Справочник!H$63,Q358)),"Этот показатель вычисляется по введенному значению в ячейке справа",IF(Справочник!G$42+Справочник!G$48+Справочник!G$57+Справочник!G$63=0,0,ROUND(Q356/(Справочник!G$42+Справочник!G$48+Справочник!G$57+Справочник!G$63)+0.00045,3)))</f>
        <v>0</v>
      </c>
      <c r="O356" s="226"/>
      <c r="P356" s="35"/>
      <c r="Q356" s="229">
        <v>0</v>
      </c>
      <c r="R356" s="231" t="s">
        <v>444</v>
      </c>
      <c r="S356" s="232"/>
      <c r="Y356" s="3"/>
      <c r="AA356" s="4"/>
      <c r="AB356" s="4"/>
      <c r="AC356" s="4"/>
    </row>
    <row r="357" spans="1:29" ht="41.25" customHeight="1" thickBot="1">
      <c r="B357" s="9"/>
      <c r="C357" s="15"/>
      <c r="D357" s="43"/>
      <c r="E357" s="44"/>
      <c r="F357" s="18"/>
      <c r="G357" s="18"/>
      <c r="H357" s="43"/>
      <c r="I357" s="54"/>
      <c r="J357" s="26"/>
      <c r="K357" s="240"/>
      <c r="L357" s="241"/>
      <c r="M357" s="168"/>
      <c r="N357" s="227"/>
      <c r="O357" s="228"/>
      <c r="P357" s="36"/>
      <c r="Q357" s="230"/>
      <c r="R357" s="233"/>
      <c r="S357" s="234"/>
      <c r="Y357" s="3"/>
      <c r="AA357" s="4"/>
      <c r="AB357" s="4"/>
      <c r="AC357" s="4"/>
    </row>
    <row r="358" spans="1:29" s="48" customFormat="1" ht="11.25" customHeight="1" thickBot="1">
      <c r="A358" s="153"/>
      <c r="B358" s="51"/>
      <c r="C358" s="42"/>
      <c r="D358" s="43"/>
      <c r="E358" s="44"/>
      <c r="F358" s="45"/>
      <c r="G358" s="45"/>
      <c r="H358" s="52" t="b">
        <f>Q358</f>
        <v>1</v>
      </c>
      <c r="I358" s="55">
        <f>IF(H358,1,0)</f>
        <v>1</v>
      </c>
      <c r="J358" s="21"/>
      <c r="K358" s="65"/>
      <c r="L358" s="65"/>
      <c r="M358" s="46"/>
      <c r="N358" s="21" t="b">
        <f>Q358</f>
        <v>1</v>
      </c>
      <c r="O358" s="22"/>
      <c r="P358" s="22"/>
      <c r="Q358" s="22" t="b">
        <f>NOT(OR(Q356="",Q356="Введите здесь значение"))</f>
        <v>1</v>
      </c>
      <c r="R358" s="22"/>
      <c r="S358" s="22"/>
      <c r="T358" s="22"/>
      <c r="U358" s="22"/>
      <c r="V358" s="46"/>
      <c r="W358" s="46"/>
      <c r="X358" s="46"/>
      <c r="Y358" s="46"/>
      <c r="Z358" s="46"/>
      <c r="AA358" s="46"/>
      <c r="AB358" s="47"/>
      <c r="AC358" s="46"/>
    </row>
    <row r="359" spans="1:29" ht="41.25" customHeight="1">
      <c r="A359" s="153" t="s">
        <v>445</v>
      </c>
      <c r="B359" s="9"/>
      <c r="C359" s="15"/>
      <c r="D359" s="43"/>
      <c r="E359" s="44"/>
      <c r="F359" s="18"/>
      <c r="G359" s="18"/>
      <c r="H359" s="43"/>
      <c r="I359" s="53"/>
      <c r="J359" s="40"/>
      <c r="K359" s="235" t="s">
        <v>446</v>
      </c>
      <c r="L359" s="239"/>
      <c r="M359" s="169"/>
      <c r="N359" s="225">
        <f>IF(NOT(AND(Справочник!H$42,Справочник!H$48,Справочник!H$57,Справочник!H$63,Q361)),"Этот показатель вычисляется по введенному значению в ячейке справа",IF(Справочник!G$42+Справочник!G$48+Справочник!G$57+Справочник!G$63=0,0,ROUND(Q359/(Справочник!G$42+Справочник!G$48+Справочник!G$57+Справочник!G$63)+0.00045,3)))</f>
        <v>0.11600000000000001</v>
      </c>
      <c r="O359" s="226"/>
      <c r="P359" s="35"/>
      <c r="Q359" s="229">
        <v>3</v>
      </c>
      <c r="R359" s="231" t="s">
        <v>447</v>
      </c>
      <c r="S359" s="232"/>
      <c r="Y359" s="3"/>
      <c r="AA359" s="4"/>
      <c r="AB359" s="4"/>
      <c r="AC359" s="4"/>
    </row>
    <row r="360" spans="1:29" ht="41.25" customHeight="1" thickBot="1">
      <c r="B360" s="9"/>
      <c r="C360" s="15"/>
      <c r="D360" s="13"/>
      <c r="E360" s="14"/>
      <c r="F360" s="18"/>
      <c r="G360" s="18"/>
      <c r="H360" s="45"/>
      <c r="I360" s="61"/>
      <c r="J360" s="26"/>
      <c r="K360" s="240"/>
      <c r="L360" s="241"/>
      <c r="M360" s="168"/>
      <c r="N360" s="227"/>
      <c r="O360" s="228"/>
      <c r="P360" s="36"/>
      <c r="Q360" s="230"/>
      <c r="R360" s="233"/>
      <c r="S360" s="234"/>
      <c r="Y360" s="3"/>
      <c r="AA360" s="4"/>
      <c r="AB360" s="4"/>
      <c r="AC360" s="4"/>
    </row>
    <row r="361" spans="1:29" s="48" customFormat="1" ht="11.25" customHeight="1">
      <c r="A361" s="153"/>
      <c r="B361" s="51"/>
      <c r="C361" s="42"/>
      <c r="D361" s="43"/>
      <c r="E361" s="44"/>
      <c r="F361" s="45"/>
      <c r="G361" s="45"/>
      <c r="H361" s="63" t="b">
        <f>N361</f>
        <v>1</v>
      </c>
      <c r="I361" s="62">
        <f>IF(H361,1,0)</f>
        <v>1</v>
      </c>
      <c r="J361" s="21"/>
      <c r="K361" s="46"/>
      <c r="L361" s="46"/>
      <c r="M361" s="46"/>
      <c r="N361" s="21" t="b">
        <f>Q361</f>
        <v>1</v>
      </c>
      <c r="O361" s="22"/>
      <c r="P361" s="22"/>
      <c r="Q361" s="22" t="b">
        <f>NOT(OR(Q359="",Q359="Введите здесь значение"))</f>
        <v>1</v>
      </c>
      <c r="R361" s="22"/>
      <c r="S361" s="22"/>
      <c r="T361" s="22"/>
      <c r="U361" s="22"/>
      <c r="V361" s="46"/>
      <c r="W361" s="46"/>
      <c r="X361" s="46"/>
      <c r="Y361" s="46"/>
      <c r="Z361" s="46"/>
      <c r="AA361" s="46"/>
      <c r="AB361" s="47"/>
      <c r="AC361" s="46"/>
    </row>
    <row r="362" spans="1:29" ht="17.25" customHeight="1">
      <c r="A362" s="153" t="s">
        <v>448</v>
      </c>
      <c r="B362" s="9"/>
      <c r="C362" s="15"/>
      <c r="D362" s="43"/>
      <c r="E362" s="59"/>
      <c r="F362" s="40"/>
      <c r="G362" s="38"/>
      <c r="H362" s="244" t="s">
        <v>449</v>
      </c>
      <c r="I362" s="245"/>
      <c r="J362" s="245"/>
      <c r="K362" s="245"/>
      <c r="L362" s="245"/>
      <c r="M362" s="245"/>
      <c r="N362" s="245"/>
      <c r="O362" s="245"/>
      <c r="P362" s="245"/>
      <c r="Q362" s="245"/>
      <c r="R362" s="246"/>
      <c r="S362" s="4"/>
      <c r="T362" s="4"/>
      <c r="U362" s="4"/>
      <c r="V362" s="4"/>
      <c r="W362" s="4"/>
      <c r="X362" s="4"/>
      <c r="Y362" s="4"/>
      <c r="Z362" s="4"/>
      <c r="AA362" s="4"/>
      <c r="AB362" s="4"/>
      <c r="AC362" s="4"/>
    </row>
    <row r="363" spans="1:29" ht="17.25" customHeight="1">
      <c r="B363" s="9"/>
      <c r="C363" s="15"/>
      <c r="D363" s="43"/>
      <c r="E363" s="138"/>
      <c r="F363" s="26"/>
      <c r="G363" s="39"/>
      <c r="H363" s="247"/>
      <c r="I363" s="248"/>
      <c r="J363" s="248"/>
      <c r="K363" s="248"/>
      <c r="L363" s="248"/>
      <c r="M363" s="248"/>
      <c r="N363" s="248"/>
      <c r="O363" s="248"/>
      <c r="P363" s="248"/>
      <c r="Q363" s="248"/>
      <c r="R363" s="249"/>
      <c r="S363" s="4"/>
      <c r="T363" s="4"/>
      <c r="U363" s="4"/>
      <c r="V363" s="4"/>
      <c r="W363" s="4"/>
      <c r="X363" s="4"/>
      <c r="Y363" s="4"/>
      <c r="Z363" s="4"/>
      <c r="AA363" s="4"/>
      <c r="AB363" s="4"/>
      <c r="AC363" s="4"/>
    </row>
    <row r="364" spans="1:29" s="48" customFormat="1" ht="11.25" customHeight="1" thickBot="1">
      <c r="A364" s="153"/>
      <c r="B364" s="51"/>
      <c r="C364" s="42"/>
      <c r="D364" s="43"/>
      <c r="E364" s="44"/>
      <c r="F364" s="45"/>
      <c r="G364" s="37"/>
      <c r="H364" s="64"/>
      <c r="I364" s="77"/>
      <c r="J364" s="46"/>
      <c r="K364" s="46"/>
      <c r="L364" s="46"/>
      <c r="M364" s="46"/>
      <c r="N364" s="46"/>
      <c r="O364" s="46"/>
      <c r="P364" s="47"/>
      <c r="Q364" s="46"/>
    </row>
    <row r="365" spans="1:29" ht="26.25" customHeight="1">
      <c r="A365" s="153" t="s">
        <v>450</v>
      </c>
      <c r="B365" s="9"/>
      <c r="C365" s="15"/>
      <c r="D365" s="13"/>
      <c r="E365" s="14"/>
      <c r="F365" s="18"/>
      <c r="G365" s="18"/>
      <c r="H365" s="43"/>
      <c r="I365" s="53"/>
      <c r="J365" s="40"/>
      <c r="K365" s="255" t="s">
        <v>451</v>
      </c>
      <c r="L365" s="256"/>
      <c r="M365" s="256"/>
      <c r="N365" s="256"/>
      <c r="O365" s="257"/>
      <c r="P365" s="169"/>
      <c r="Q365" s="253">
        <v>0</v>
      </c>
      <c r="R365" s="2"/>
      <c r="X365" s="3"/>
      <c r="Z365" s="4"/>
      <c r="AA365" s="4"/>
      <c r="AB365" s="4"/>
      <c r="AC365" s="4"/>
    </row>
    <row r="366" spans="1:29" ht="26.25" customHeight="1" thickBot="1">
      <c r="B366" s="9"/>
      <c r="C366" s="15"/>
      <c r="D366" s="13"/>
      <c r="E366" s="14"/>
      <c r="F366" s="18"/>
      <c r="G366" s="18"/>
      <c r="H366" s="43"/>
      <c r="I366" s="54"/>
      <c r="J366" s="26"/>
      <c r="K366" s="258"/>
      <c r="L366" s="259"/>
      <c r="M366" s="259"/>
      <c r="N366" s="259"/>
      <c r="O366" s="260"/>
      <c r="P366" s="168"/>
      <c r="Q366" s="254"/>
      <c r="R366" s="2"/>
      <c r="X366" s="3"/>
      <c r="Z366" s="4"/>
      <c r="AA366" s="4"/>
      <c r="AB366" s="4"/>
      <c r="AC366" s="4"/>
    </row>
    <row r="367" spans="1:29" s="48" customFormat="1" ht="12" customHeight="1" thickBot="1">
      <c r="A367" s="153"/>
      <c r="B367" s="51"/>
      <c r="C367" s="42"/>
      <c r="D367" s="43"/>
      <c r="E367" s="44"/>
      <c r="F367" s="45"/>
      <c r="G367" s="45"/>
      <c r="H367" s="52" t="b">
        <f>Q367</f>
        <v>1</v>
      </c>
      <c r="I367" s="55">
        <f>IF(H367,1,0)</f>
        <v>1</v>
      </c>
      <c r="J367" s="21"/>
      <c r="K367" s="21"/>
      <c r="L367" s="22"/>
      <c r="P367" s="22"/>
      <c r="Q367" s="22" t="b">
        <f>NOT(OR(Q365="",Q365="Введите здесь значение"))</f>
        <v>1</v>
      </c>
      <c r="R367" s="46"/>
      <c r="S367" s="46"/>
      <c r="T367" s="46"/>
      <c r="U367" s="46"/>
      <c r="V367" s="47"/>
      <c r="W367" s="46"/>
    </row>
    <row r="368" spans="1:29" ht="26.25" customHeight="1">
      <c r="A368" s="153" t="s">
        <v>452</v>
      </c>
      <c r="B368" s="9"/>
      <c r="C368" s="15"/>
      <c r="D368" s="13"/>
      <c r="E368" s="14"/>
      <c r="F368" s="18"/>
      <c r="G368" s="18"/>
      <c r="H368" s="43"/>
      <c r="I368" s="53"/>
      <c r="J368" s="40"/>
      <c r="K368" s="255" t="s">
        <v>453</v>
      </c>
      <c r="L368" s="256"/>
      <c r="M368" s="256"/>
      <c r="N368" s="256"/>
      <c r="O368" s="257"/>
      <c r="P368" s="169"/>
      <c r="Q368" s="253">
        <v>0</v>
      </c>
      <c r="R368" s="2"/>
      <c r="X368" s="3"/>
      <c r="Z368" s="4"/>
      <c r="AA368" s="4"/>
      <c r="AB368" s="4"/>
      <c r="AC368" s="4"/>
    </row>
    <row r="369" spans="1:29" ht="26.25" customHeight="1" thickBot="1">
      <c r="B369" s="9"/>
      <c r="C369" s="15"/>
      <c r="D369" s="13"/>
      <c r="E369" s="14"/>
      <c r="F369" s="18"/>
      <c r="G369" s="18"/>
      <c r="H369" s="43"/>
      <c r="I369" s="54"/>
      <c r="J369" s="26"/>
      <c r="K369" s="258"/>
      <c r="L369" s="259"/>
      <c r="M369" s="259"/>
      <c r="N369" s="259"/>
      <c r="O369" s="260"/>
      <c r="P369" s="168"/>
      <c r="Q369" s="254"/>
      <c r="R369" s="2"/>
      <c r="X369" s="3"/>
      <c r="Z369" s="4"/>
      <c r="AA369" s="4"/>
      <c r="AB369" s="4"/>
      <c r="AC369" s="4"/>
    </row>
    <row r="370" spans="1:29" s="48" customFormat="1" ht="12" customHeight="1" thickBot="1">
      <c r="A370" s="153"/>
      <c r="B370" s="51"/>
      <c r="C370" s="42"/>
      <c r="D370" s="43"/>
      <c r="E370" s="44"/>
      <c r="F370" s="45"/>
      <c r="G370" s="45"/>
      <c r="H370" s="52" t="b">
        <f>Q370</f>
        <v>1</v>
      </c>
      <c r="I370" s="55">
        <f>IF(H370,1,0)</f>
        <v>1</v>
      </c>
      <c r="J370" s="21"/>
      <c r="K370" s="21"/>
      <c r="L370" s="22"/>
      <c r="P370" s="22"/>
      <c r="Q370" s="22" t="b">
        <f>NOT(OR(Q368="",Q368="Введите здесь значение"))</f>
        <v>1</v>
      </c>
      <c r="R370" s="46"/>
      <c r="S370" s="46"/>
      <c r="T370" s="46"/>
      <c r="U370" s="46"/>
      <c r="V370" s="47"/>
      <c r="W370" s="46"/>
    </row>
    <row r="371" spans="1:29" ht="42" customHeight="1">
      <c r="A371" s="153" t="s">
        <v>454</v>
      </c>
      <c r="B371" s="9"/>
      <c r="C371" s="15"/>
      <c r="D371" s="13"/>
      <c r="E371" s="14"/>
      <c r="F371" s="18"/>
      <c r="G371" s="18"/>
      <c r="H371" s="43"/>
      <c r="I371" s="53"/>
      <c r="J371" s="40"/>
      <c r="K371" s="235" t="s">
        <v>455</v>
      </c>
      <c r="L371" s="239"/>
      <c r="M371" s="169"/>
      <c r="N371" s="225">
        <f>IF(NOT(AND(Справочник!H$12,Q373)),"Этот показатель вычисляется по введенному значению в ячейке справа",ROUND(Q371/Справочник!G$12+0.00045,3))</f>
        <v>0</v>
      </c>
      <c r="O371" s="226"/>
      <c r="P371" s="35"/>
      <c r="Q371" s="229">
        <v>0</v>
      </c>
      <c r="R371" s="231" t="s">
        <v>456</v>
      </c>
      <c r="S371" s="232"/>
      <c r="Y371" s="3"/>
      <c r="AA371" s="4"/>
      <c r="AB371" s="4"/>
      <c r="AC371" s="4"/>
    </row>
    <row r="372" spans="1:29" ht="42" customHeight="1" thickBot="1">
      <c r="B372" s="9"/>
      <c r="C372" s="15"/>
      <c r="D372" s="13"/>
      <c r="E372" s="14"/>
      <c r="F372" s="18"/>
      <c r="G372" s="18"/>
      <c r="H372" s="43"/>
      <c r="I372" s="54"/>
      <c r="J372" s="26"/>
      <c r="K372" s="240"/>
      <c r="L372" s="241"/>
      <c r="M372" s="168"/>
      <c r="N372" s="227"/>
      <c r="O372" s="228"/>
      <c r="P372" s="36"/>
      <c r="Q372" s="230"/>
      <c r="R372" s="233"/>
      <c r="S372" s="234"/>
      <c r="Y372" s="3"/>
      <c r="AA372" s="4"/>
      <c r="AB372" s="4"/>
      <c r="AC372" s="4"/>
    </row>
    <row r="373" spans="1:29" s="48" customFormat="1" ht="11.25" customHeight="1" thickBot="1">
      <c r="A373" s="153"/>
      <c r="B373" s="51"/>
      <c r="C373" s="42"/>
      <c r="D373" s="43"/>
      <c r="E373" s="44"/>
      <c r="F373" s="45"/>
      <c r="G373" s="45"/>
      <c r="H373" s="52" t="b">
        <f>N373</f>
        <v>1</v>
      </c>
      <c r="I373" s="55">
        <f>IF(H373,1,0)</f>
        <v>1</v>
      </c>
      <c r="J373" s="21"/>
      <c r="K373" s="46"/>
      <c r="L373" s="46"/>
      <c r="M373" s="46"/>
      <c r="N373" s="21" t="b">
        <f>Q373</f>
        <v>1</v>
      </c>
      <c r="O373" s="22"/>
      <c r="P373" s="22"/>
      <c r="Q373" s="22" t="b">
        <f>NOT(OR(Q371="",Q371="Введите здесь значение"))</f>
        <v>1</v>
      </c>
      <c r="R373" s="22"/>
      <c r="S373" s="22"/>
      <c r="T373" s="22"/>
      <c r="U373" s="22"/>
      <c r="V373" s="46"/>
      <c r="W373" s="46"/>
      <c r="X373" s="46"/>
      <c r="Y373" s="46"/>
      <c r="Z373" s="46"/>
      <c r="AA373" s="46"/>
      <c r="AB373" s="47"/>
      <c r="AC373" s="46"/>
    </row>
    <row r="374" spans="1:29" ht="33" customHeight="1">
      <c r="A374" s="153" t="s">
        <v>457</v>
      </c>
      <c r="B374" s="9"/>
      <c r="C374" s="15"/>
      <c r="D374" s="13"/>
      <c r="E374" s="14"/>
      <c r="F374" s="45"/>
      <c r="G374" s="37"/>
      <c r="H374" s="75"/>
      <c r="I374" s="53"/>
      <c r="J374" s="40"/>
      <c r="K374" s="235" t="s">
        <v>458</v>
      </c>
      <c r="L374" s="236"/>
      <c r="M374" s="49"/>
      <c r="N374" s="261" t="s">
        <v>386</v>
      </c>
      <c r="O374" s="262"/>
      <c r="P374" s="27"/>
      <c r="Q374" s="265" t="s">
        <v>387</v>
      </c>
      <c r="R374" s="266"/>
      <c r="S374" s="267"/>
      <c r="T374" s="4"/>
      <c r="U374" s="4"/>
      <c r="V374" s="4"/>
      <c r="W374" s="4"/>
      <c r="X374" s="4"/>
      <c r="Y374" s="4"/>
      <c r="Z374" s="4"/>
      <c r="AA374" s="4"/>
      <c r="AB374" s="4"/>
      <c r="AC374" s="4"/>
    </row>
    <row r="375" spans="1:29" ht="33" customHeight="1" thickBot="1">
      <c r="B375" s="9"/>
      <c r="C375" s="15"/>
      <c r="D375" s="13"/>
      <c r="E375" s="14"/>
      <c r="F375" s="45"/>
      <c r="G375" s="37"/>
      <c r="H375" s="75"/>
      <c r="I375" s="54"/>
      <c r="J375" s="26"/>
      <c r="K375" s="237"/>
      <c r="L375" s="238"/>
      <c r="M375" s="50"/>
      <c r="N375" s="263"/>
      <c r="O375" s="264"/>
      <c r="P375" s="28"/>
      <c r="Q375" s="268" t="s">
        <v>388</v>
      </c>
      <c r="R375" s="269"/>
      <c r="S375" s="270"/>
      <c r="T375" s="4"/>
      <c r="U375" s="4"/>
      <c r="V375" s="4"/>
      <c r="W375" s="4"/>
      <c r="X375" s="4"/>
      <c r="Y375" s="4"/>
      <c r="Z375" s="4"/>
      <c r="AA375" s="4"/>
      <c r="AB375" s="4"/>
      <c r="AC375" s="4"/>
    </row>
    <row r="376" spans="1:29" s="48" customFormat="1" ht="12" customHeight="1" thickBot="1">
      <c r="A376" s="153"/>
      <c r="B376" s="51"/>
      <c r="C376" s="42"/>
      <c r="D376" s="13"/>
      <c r="E376" s="14"/>
      <c r="F376" s="45"/>
      <c r="G376" s="37"/>
      <c r="H376" s="66" t="b">
        <f>AND(N376,Q376)</f>
        <v>1</v>
      </c>
      <c r="I376" s="55">
        <f>IF(H376,1,0)</f>
        <v>1</v>
      </c>
      <c r="J376" s="21"/>
      <c r="K376" s="46"/>
      <c r="L376" s="46"/>
      <c r="M376" s="46"/>
      <c r="N376" s="22" t="b">
        <f t="shared" ref="N376:N379" si="13">NOT(OR(N374="",N374="Укажите здесь ""Имеется"" или ""Отсутствует"""))</f>
        <v>1</v>
      </c>
      <c r="P376" s="22"/>
      <c r="Q376" s="22" t="b">
        <f t="shared" ref="Q376" si="14">OR(N374="Отсутствует",NOT(OR(Q374="",Q374="Укажите здесь ссылку на документ",Q375="",Q375="Укажите здесь название документа и соответствующий номер страницы")))</f>
        <v>1</v>
      </c>
      <c r="R376" s="22"/>
      <c r="S376" s="22"/>
      <c r="T376" s="47"/>
      <c r="U376" s="46"/>
      <c r="X376" s="46"/>
    </row>
    <row r="377" spans="1:29" ht="39" customHeight="1">
      <c r="A377" s="153" t="s">
        <v>459</v>
      </c>
      <c r="B377" s="9"/>
      <c r="C377" s="15"/>
      <c r="D377" s="13"/>
      <c r="E377" s="14"/>
      <c r="F377" s="45"/>
      <c r="G377" s="37"/>
      <c r="H377" s="75"/>
      <c r="I377" s="53"/>
      <c r="J377" s="40"/>
      <c r="K377" s="221" t="s">
        <v>460</v>
      </c>
      <c r="L377" s="250"/>
      <c r="M377" s="49"/>
      <c r="N377" s="261" t="s">
        <v>386</v>
      </c>
      <c r="O377" s="262"/>
      <c r="P377" s="27"/>
      <c r="Q377" s="265" t="s">
        <v>387</v>
      </c>
      <c r="R377" s="266"/>
      <c r="S377" s="267"/>
      <c r="T377" s="4"/>
      <c r="U377" s="4"/>
      <c r="V377" s="4"/>
      <c r="W377" s="4"/>
      <c r="X377" s="4"/>
      <c r="Y377" s="4"/>
      <c r="Z377" s="4"/>
      <c r="AA377" s="4"/>
      <c r="AB377" s="4"/>
      <c r="AC377" s="4"/>
    </row>
    <row r="378" spans="1:29" ht="39" customHeight="1" thickBot="1">
      <c r="B378" s="9"/>
      <c r="C378" s="15"/>
      <c r="D378" s="13"/>
      <c r="E378" s="14"/>
      <c r="F378" s="45"/>
      <c r="G378" s="37"/>
      <c r="H378" s="76"/>
      <c r="I378" s="61"/>
      <c r="J378" s="26"/>
      <c r="K378" s="251"/>
      <c r="L378" s="252"/>
      <c r="M378" s="50"/>
      <c r="N378" s="263"/>
      <c r="O378" s="264"/>
      <c r="P378" s="28"/>
      <c r="Q378" s="268" t="s">
        <v>388</v>
      </c>
      <c r="R378" s="269"/>
      <c r="S378" s="270"/>
      <c r="T378" s="4"/>
      <c r="U378" s="4"/>
      <c r="V378" s="4"/>
      <c r="W378" s="4"/>
      <c r="X378" s="4"/>
      <c r="Y378" s="4"/>
      <c r="Z378" s="4"/>
      <c r="AA378" s="4"/>
      <c r="AB378" s="4"/>
      <c r="AC378" s="4"/>
    </row>
    <row r="379" spans="1:29" s="48" customFormat="1" ht="12" customHeight="1">
      <c r="A379" s="153"/>
      <c r="B379" s="51"/>
      <c r="C379" s="42"/>
      <c r="D379" s="13"/>
      <c r="E379" s="14"/>
      <c r="F379" s="45"/>
      <c r="G379" s="37"/>
      <c r="H379" s="21" t="b">
        <f>AND(N379,Q379)</f>
        <v>1</v>
      </c>
      <c r="I379" s="62">
        <f>IF(H379,1,0)</f>
        <v>1</v>
      </c>
      <c r="J379" s="21"/>
      <c r="K379" s="46"/>
      <c r="L379" s="46"/>
      <c r="M379" s="46"/>
      <c r="N379" s="22" t="b">
        <f t="shared" si="13"/>
        <v>1</v>
      </c>
      <c r="P379" s="22"/>
      <c r="Q379" s="22" t="b">
        <f t="shared" ref="Q379" si="15">OR(N377="Отсутствует",NOT(OR(Q377="",Q377="Укажите здесь ссылку на документ",Q378="",Q378="Укажите здесь название документа и соответствующий номер страницы")))</f>
        <v>1</v>
      </c>
      <c r="R379" s="22"/>
      <c r="S379" s="22"/>
      <c r="T379" s="47"/>
      <c r="U379" s="46"/>
      <c r="X379" s="46"/>
    </row>
    <row r="380" spans="1:29" ht="17.25" customHeight="1">
      <c r="A380" s="153" t="s">
        <v>461</v>
      </c>
      <c r="B380" s="9"/>
      <c r="C380" s="15"/>
      <c r="D380" s="43"/>
      <c r="E380" s="59"/>
      <c r="F380" s="40"/>
      <c r="G380" s="38"/>
      <c r="H380" s="235" t="s">
        <v>462</v>
      </c>
      <c r="I380" s="242"/>
      <c r="J380" s="242"/>
      <c r="K380" s="242"/>
      <c r="L380" s="242"/>
      <c r="M380" s="242"/>
      <c r="N380" s="242"/>
      <c r="O380" s="242"/>
      <c r="P380" s="242"/>
      <c r="Q380" s="242"/>
      <c r="R380" s="239"/>
      <c r="S380" s="4"/>
      <c r="T380" s="4"/>
      <c r="U380" s="4"/>
      <c r="V380" s="4"/>
      <c r="W380" s="4"/>
      <c r="X380" s="4"/>
      <c r="Y380" s="4"/>
      <c r="Z380" s="4"/>
      <c r="AA380" s="4"/>
      <c r="AB380" s="4"/>
      <c r="AC380" s="4"/>
    </row>
    <row r="381" spans="1:29" ht="17.25" customHeight="1">
      <c r="B381" s="9"/>
      <c r="C381" s="15"/>
      <c r="D381" s="43"/>
      <c r="E381" s="138"/>
      <c r="F381" s="26"/>
      <c r="G381" s="39"/>
      <c r="H381" s="240"/>
      <c r="I381" s="243"/>
      <c r="J381" s="243"/>
      <c r="K381" s="243"/>
      <c r="L381" s="243"/>
      <c r="M381" s="243"/>
      <c r="N381" s="243"/>
      <c r="O381" s="243"/>
      <c r="P381" s="243"/>
      <c r="Q381" s="243"/>
      <c r="R381" s="241"/>
      <c r="S381" s="4"/>
      <c r="T381" s="4"/>
      <c r="U381" s="4"/>
      <c r="V381" s="4"/>
      <c r="W381" s="4"/>
      <c r="X381" s="4"/>
      <c r="Y381" s="4"/>
      <c r="Z381" s="4"/>
      <c r="AA381" s="4"/>
      <c r="AB381" s="4"/>
      <c r="AC381" s="4"/>
    </row>
    <row r="382" spans="1:29" s="48" customFormat="1" ht="11.25" customHeight="1" thickBot="1">
      <c r="A382" s="153"/>
      <c r="B382" s="51"/>
      <c r="C382" s="42"/>
      <c r="D382" s="43"/>
      <c r="E382" s="44"/>
      <c r="F382" s="45"/>
      <c r="G382" s="37"/>
      <c r="H382" s="64"/>
      <c r="I382" s="77"/>
      <c r="J382" s="46"/>
      <c r="K382" s="46"/>
      <c r="L382" s="46"/>
      <c r="M382" s="46"/>
      <c r="N382" s="47"/>
      <c r="O382" s="46"/>
    </row>
    <row r="383" spans="1:29" ht="27" customHeight="1">
      <c r="A383" s="153" t="s">
        <v>463</v>
      </c>
      <c r="B383" s="9"/>
      <c r="C383" s="15"/>
      <c r="D383" s="13"/>
      <c r="E383" s="14"/>
      <c r="F383" s="18"/>
      <c r="G383" s="18"/>
      <c r="H383" s="75"/>
      <c r="I383" s="53"/>
      <c r="J383" s="40"/>
      <c r="K383" s="255" t="s">
        <v>464</v>
      </c>
      <c r="L383" s="256"/>
      <c r="M383" s="256"/>
      <c r="N383" s="256"/>
      <c r="O383" s="257"/>
      <c r="P383" s="169"/>
      <c r="Q383" s="253">
        <v>1564</v>
      </c>
      <c r="R383" s="30"/>
      <c r="S383" s="30"/>
      <c r="T383" s="30"/>
      <c r="AA383" s="3"/>
      <c r="AB383" s="2"/>
      <c r="AC383" s="4"/>
    </row>
    <row r="384" spans="1:29" ht="27" customHeight="1" thickBot="1">
      <c r="B384" s="9"/>
      <c r="C384" s="15"/>
      <c r="D384" s="13"/>
      <c r="E384" s="14"/>
      <c r="F384" s="18"/>
      <c r="G384" s="18"/>
      <c r="H384" s="75"/>
      <c r="I384" s="102"/>
      <c r="J384" s="26"/>
      <c r="K384" s="258"/>
      <c r="L384" s="259"/>
      <c r="M384" s="259"/>
      <c r="N384" s="259"/>
      <c r="O384" s="260"/>
      <c r="P384" s="168"/>
      <c r="Q384" s="254"/>
      <c r="R384" s="30"/>
      <c r="S384" s="30"/>
      <c r="T384" s="30"/>
      <c r="AA384" s="3"/>
      <c r="AB384" s="2"/>
      <c r="AC384" s="4"/>
    </row>
    <row r="385" spans="1:29" s="48" customFormat="1" ht="12" customHeight="1" thickBot="1">
      <c r="A385" s="153"/>
      <c r="B385" s="51"/>
      <c r="C385" s="42"/>
      <c r="D385" s="43"/>
      <c r="E385" s="44"/>
      <c r="F385" s="45"/>
      <c r="G385" s="45"/>
      <c r="H385" s="67" t="b">
        <f>Q385</f>
        <v>1</v>
      </c>
      <c r="I385" s="55">
        <f>IF(H385,1,0)</f>
        <v>1</v>
      </c>
      <c r="J385" s="21"/>
      <c r="K385" s="21"/>
      <c r="L385" s="22"/>
      <c r="P385" s="22"/>
      <c r="Q385" s="22" t="b">
        <f>NOT(OR(Q383="",Q383="Введите здесь значение"))</f>
        <v>1</v>
      </c>
      <c r="R385" s="22"/>
      <c r="S385" s="22"/>
      <c r="T385" s="46"/>
      <c r="U385" s="46"/>
      <c r="V385" s="46"/>
      <c r="W385" s="46"/>
      <c r="X385" s="46"/>
      <c r="Y385" s="47"/>
      <c r="Z385" s="46"/>
    </row>
    <row r="386" spans="1:29" ht="27" customHeight="1">
      <c r="A386" s="153" t="s">
        <v>465</v>
      </c>
      <c r="B386" s="9"/>
      <c r="C386" s="15"/>
      <c r="D386" s="13"/>
      <c r="E386" s="14"/>
      <c r="F386" s="18"/>
      <c r="G386" s="18"/>
      <c r="H386" s="75"/>
      <c r="I386" s="53"/>
      <c r="J386" s="40"/>
      <c r="K386" s="255" t="s">
        <v>466</v>
      </c>
      <c r="L386" s="256"/>
      <c r="M386" s="256"/>
      <c r="N386" s="256"/>
      <c r="O386" s="257"/>
      <c r="P386" s="169"/>
      <c r="Q386" s="253">
        <v>28</v>
      </c>
      <c r="R386" s="30"/>
      <c r="S386" s="30"/>
      <c r="T386" s="30"/>
      <c r="AA386" s="3"/>
      <c r="AB386" s="2"/>
      <c r="AC386" s="4"/>
    </row>
    <row r="387" spans="1:29" ht="27" customHeight="1" thickBot="1">
      <c r="B387" s="9"/>
      <c r="C387" s="15"/>
      <c r="D387" s="13"/>
      <c r="E387" s="14"/>
      <c r="F387" s="18"/>
      <c r="G387" s="18"/>
      <c r="H387" s="75"/>
      <c r="I387" s="102"/>
      <c r="J387" s="26"/>
      <c r="K387" s="258"/>
      <c r="L387" s="259"/>
      <c r="M387" s="259"/>
      <c r="N387" s="259"/>
      <c r="O387" s="260"/>
      <c r="P387" s="168"/>
      <c r="Q387" s="254"/>
      <c r="R387" s="30"/>
      <c r="S387" s="30"/>
      <c r="T387" s="30"/>
      <c r="AA387" s="3"/>
      <c r="AB387" s="2"/>
      <c r="AC387" s="4"/>
    </row>
    <row r="388" spans="1:29" s="48" customFormat="1" ht="12" customHeight="1" thickBot="1">
      <c r="A388" s="153"/>
      <c r="B388" s="51"/>
      <c r="C388" s="42"/>
      <c r="D388" s="43"/>
      <c r="E388" s="44"/>
      <c r="F388" s="45"/>
      <c r="G388" s="45"/>
      <c r="H388" s="67" t="b">
        <f>Q388</f>
        <v>1</v>
      </c>
      <c r="I388" s="55">
        <f>IF(H388,1,0)</f>
        <v>1</v>
      </c>
      <c r="J388" s="21"/>
      <c r="K388" s="21"/>
      <c r="L388" s="22"/>
      <c r="P388" s="22"/>
      <c r="Q388" s="22" t="b">
        <f>NOT(OR(Q386="",Q386="Введите здесь значение"))</f>
        <v>1</v>
      </c>
      <c r="R388" s="22"/>
      <c r="S388" s="22"/>
      <c r="T388" s="46"/>
      <c r="U388" s="46"/>
      <c r="V388" s="46"/>
      <c r="W388" s="46"/>
      <c r="X388" s="46"/>
      <c r="Y388" s="47"/>
      <c r="Z388" s="46"/>
    </row>
    <row r="389" spans="1:29" ht="27" customHeight="1">
      <c r="A389" s="153" t="s">
        <v>467</v>
      </c>
      <c r="B389" s="9"/>
      <c r="C389" s="15"/>
      <c r="D389" s="13"/>
      <c r="E389" s="14"/>
      <c r="F389" s="18"/>
      <c r="G389" s="18"/>
      <c r="H389" s="43"/>
      <c r="I389" s="53"/>
      <c r="J389" s="40"/>
      <c r="K389" s="255" t="s">
        <v>468</v>
      </c>
      <c r="L389" s="256"/>
      <c r="M389" s="256"/>
      <c r="N389" s="256"/>
      <c r="O389" s="257"/>
      <c r="P389" s="169"/>
      <c r="Q389" s="253">
        <v>0</v>
      </c>
      <c r="R389" s="30"/>
      <c r="Y389" s="3"/>
      <c r="AA389" s="4"/>
      <c r="AB389" s="4"/>
      <c r="AC389" s="4"/>
    </row>
    <row r="390" spans="1:29" ht="27" customHeight="1" thickBot="1">
      <c r="B390" s="9"/>
      <c r="C390" s="15"/>
      <c r="D390" s="13"/>
      <c r="E390" s="14"/>
      <c r="F390" s="18"/>
      <c r="G390" s="18"/>
      <c r="H390" s="43"/>
      <c r="I390" s="54"/>
      <c r="J390" s="26"/>
      <c r="K390" s="258"/>
      <c r="L390" s="259"/>
      <c r="M390" s="259"/>
      <c r="N390" s="259"/>
      <c r="O390" s="260"/>
      <c r="P390" s="168"/>
      <c r="Q390" s="254"/>
      <c r="R390" s="30"/>
      <c r="Y390" s="3"/>
      <c r="AA390" s="4"/>
      <c r="AB390" s="4"/>
      <c r="AC390" s="4"/>
    </row>
    <row r="391" spans="1:29" s="48" customFormat="1" ht="12" customHeight="1" thickBot="1">
      <c r="A391" s="153"/>
      <c r="B391" s="51"/>
      <c r="C391" s="42"/>
      <c r="D391" s="43"/>
      <c r="E391" s="44"/>
      <c r="F391" s="45"/>
      <c r="G391" s="45"/>
      <c r="H391" s="52" t="b">
        <f>Q391</f>
        <v>1</v>
      </c>
      <c r="I391" s="55">
        <f>IF(H391,1,0)</f>
        <v>1</v>
      </c>
      <c r="J391" s="21"/>
      <c r="K391" s="21"/>
      <c r="L391" s="22"/>
      <c r="P391" s="22"/>
      <c r="Q391" s="22" t="b">
        <f>NOT(OR(Q389="",Q389="Введите здесь значение"))</f>
        <v>1</v>
      </c>
      <c r="R391" s="46"/>
      <c r="S391" s="46"/>
      <c r="T391" s="46"/>
      <c r="U391" s="46"/>
      <c r="V391" s="46"/>
      <c r="W391" s="47"/>
      <c r="X391" s="46"/>
    </row>
    <row r="392" spans="1:29" ht="46.5" customHeight="1">
      <c r="A392" s="153" t="s">
        <v>469</v>
      </c>
      <c r="B392" s="9"/>
      <c r="C392" s="15"/>
      <c r="D392" s="13"/>
      <c r="E392" s="14"/>
      <c r="F392" s="18"/>
      <c r="G392" s="18"/>
      <c r="H392" s="43"/>
      <c r="I392" s="53"/>
      <c r="J392" s="40"/>
      <c r="K392" s="221" t="s">
        <v>470</v>
      </c>
      <c r="L392" s="222"/>
      <c r="M392" s="169"/>
      <c r="N392" s="225">
        <f>IF(NOT(AND(Q385,Q394)),"Этот показатель вычисляется по введенному значению в ячейке справа",ROUND(Q392/Q383+0.00045,3))</f>
        <v>0</v>
      </c>
      <c r="O392" s="226"/>
      <c r="P392" s="35"/>
      <c r="Q392" s="229">
        <v>0</v>
      </c>
      <c r="R392" s="231" t="s">
        <v>471</v>
      </c>
      <c r="S392" s="232"/>
      <c r="Y392" s="3"/>
      <c r="AA392" s="4"/>
      <c r="AB392" s="4"/>
      <c r="AC392" s="4"/>
    </row>
    <row r="393" spans="1:29" ht="46.5" customHeight="1" thickBot="1">
      <c r="B393" s="9"/>
      <c r="C393" s="15"/>
      <c r="D393" s="13"/>
      <c r="E393" s="14"/>
      <c r="F393" s="18"/>
      <c r="G393" s="18"/>
      <c r="H393" s="43"/>
      <c r="I393" s="102"/>
      <c r="J393" s="26"/>
      <c r="K393" s="223"/>
      <c r="L393" s="224"/>
      <c r="M393" s="168"/>
      <c r="N393" s="227"/>
      <c r="O393" s="228"/>
      <c r="P393" s="36"/>
      <c r="Q393" s="230"/>
      <c r="R393" s="233"/>
      <c r="S393" s="234"/>
      <c r="Y393" s="3"/>
      <c r="AA393" s="4"/>
      <c r="AB393" s="4"/>
      <c r="AC393" s="4"/>
    </row>
    <row r="394" spans="1:29" s="48" customFormat="1" ht="11.25" customHeight="1" thickBot="1">
      <c r="A394" s="153"/>
      <c r="B394" s="51"/>
      <c r="C394" s="42"/>
      <c r="D394" s="43"/>
      <c r="E394" s="44"/>
      <c r="F394" s="45"/>
      <c r="G394" s="45"/>
      <c r="H394" s="52" t="b">
        <f>N394</f>
        <v>1</v>
      </c>
      <c r="I394" s="55">
        <f>IF(H394,1,0)</f>
        <v>1</v>
      </c>
      <c r="J394" s="21"/>
      <c r="K394" s="46"/>
      <c r="L394" s="46"/>
      <c r="M394" s="46"/>
      <c r="N394" s="21" t="b">
        <f>Q394</f>
        <v>1</v>
      </c>
      <c r="O394" s="22"/>
      <c r="P394" s="22"/>
      <c r="Q394" s="22" t="b">
        <f>NOT(OR(Q392="",Q392="Введите здесь значение"))</f>
        <v>1</v>
      </c>
      <c r="R394" s="22"/>
      <c r="S394" s="22"/>
      <c r="T394" s="22"/>
      <c r="U394" s="22"/>
      <c r="V394" s="46"/>
      <c r="W394" s="46"/>
      <c r="X394" s="46"/>
      <c r="Y394" s="46"/>
      <c r="Z394" s="46"/>
      <c r="AA394" s="46"/>
      <c r="AB394" s="47"/>
      <c r="AC394" s="46"/>
    </row>
    <row r="395" spans="1:29" ht="46.5" customHeight="1">
      <c r="A395" s="153" t="s">
        <v>472</v>
      </c>
      <c r="B395" s="9"/>
      <c r="C395" s="15"/>
      <c r="D395" s="13"/>
      <c r="E395" s="14"/>
      <c r="F395" s="18"/>
      <c r="G395" s="18"/>
      <c r="H395" s="43"/>
      <c r="I395" s="53"/>
      <c r="J395" s="40"/>
      <c r="K395" s="235" t="s">
        <v>473</v>
      </c>
      <c r="L395" s="239"/>
      <c r="M395" s="169"/>
      <c r="N395" s="225">
        <f>IF(NOT(AND(Q388,Q397)),"Этот показатель вычисляется по введенному значению в ячейке справа",ROUND(Q395/Q386+0.00045,3))</f>
        <v>0</v>
      </c>
      <c r="O395" s="226"/>
      <c r="P395" s="35"/>
      <c r="Q395" s="229">
        <v>0</v>
      </c>
      <c r="R395" s="231" t="s">
        <v>474</v>
      </c>
      <c r="S395" s="232"/>
      <c r="Y395" s="3"/>
      <c r="AA395" s="4"/>
      <c r="AB395" s="4"/>
      <c r="AC395" s="4"/>
    </row>
    <row r="396" spans="1:29" ht="46.5" customHeight="1" thickBot="1">
      <c r="B396" s="9"/>
      <c r="C396" s="15"/>
      <c r="D396" s="13"/>
      <c r="E396" s="14"/>
      <c r="F396" s="18"/>
      <c r="G396" s="18"/>
      <c r="H396" s="43"/>
      <c r="I396" s="102"/>
      <c r="J396" s="26"/>
      <c r="K396" s="240"/>
      <c r="L396" s="241"/>
      <c r="M396" s="168"/>
      <c r="N396" s="227"/>
      <c r="O396" s="228"/>
      <c r="P396" s="36"/>
      <c r="Q396" s="230"/>
      <c r="R396" s="233"/>
      <c r="S396" s="234"/>
      <c r="Y396" s="3"/>
      <c r="AA396" s="4"/>
      <c r="AB396" s="4"/>
      <c r="AC396" s="4"/>
    </row>
    <row r="397" spans="1:29" s="48" customFormat="1" ht="11.25" customHeight="1" thickBot="1">
      <c r="A397" s="153"/>
      <c r="B397" s="51"/>
      <c r="C397" s="42"/>
      <c r="D397" s="43"/>
      <c r="E397" s="44"/>
      <c r="F397" s="45"/>
      <c r="G397" s="45"/>
      <c r="H397" s="52" t="b">
        <f>N397</f>
        <v>1</v>
      </c>
      <c r="I397" s="55">
        <f>IF(H397,1,0)</f>
        <v>1</v>
      </c>
      <c r="J397" s="21"/>
      <c r="K397" s="46"/>
      <c r="L397" s="46"/>
      <c r="M397" s="46"/>
      <c r="N397" s="21" t="b">
        <f>Q397</f>
        <v>1</v>
      </c>
      <c r="O397" s="22"/>
      <c r="P397" s="22"/>
      <c r="Q397" s="22" t="b">
        <f>NOT(OR(Q395="",Q395="Введите здесь значение"))</f>
        <v>1</v>
      </c>
      <c r="R397" s="22"/>
      <c r="S397" s="22"/>
      <c r="T397" s="22"/>
      <c r="U397" s="22"/>
      <c r="V397" s="46"/>
      <c r="W397" s="46"/>
      <c r="X397" s="46"/>
      <c r="Y397" s="46"/>
      <c r="Z397" s="46"/>
      <c r="AA397" s="46"/>
      <c r="AB397" s="47"/>
      <c r="AC397" s="46"/>
    </row>
    <row r="398" spans="1:29" ht="46.5" customHeight="1">
      <c r="A398" s="153" t="s">
        <v>475</v>
      </c>
      <c r="B398" s="9"/>
      <c r="C398" s="15"/>
      <c r="D398" s="13"/>
      <c r="E398" s="14"/>
      <c r="F398" s="18"/>
      <c r="G398" s="18"/>
      <c r="H398" s="43"/>
      <c r="I398" s="53"/>
      <c r="J398" s="40"/>
      <c r="K398" s="221" t="s">
        <v>476</v>
      </c>
      <c r="L398" s="222"/>
      <c r="M398" s="169"/>
      <c r="N398" s="225">
        <f>IF(NOT(AND(Справочник!H$12,Q400)),"Этот показатель вычисляется по введенному значению в ячейке справа",ROUND(Q398/Справочник!G$12+0.00045,3))</f>
        <v>0</v>
      </c>
      <c r="O398" s="226"/>
      <c r="P398" s="35"/>
      <c r="Q398" s="229">
        <v>0</v>
      </c>
      <c r="R398" s="231" t="s">
        <v>477</v>
      </c>
      <c r="S398" s="232"/>
      <c r="Y398" s="3"/>
      <c r="AA398" s="4"/>
      <c r="AB398" s="4"/>
      <c r="AC398" s="4"/>
    </row>
    <row r="399" spans="1:29" ht="46.5" customHeight="1" thickBot="1">
      <c r="B399" s="9"/>
      <c r="C399" s="15"/>
      <c r="D399" s="13"/>
      <c r="E399" s="14"/>
      <c r="F399" s="18"/>
      <c r="G399" s="18"/>
      <c r="H399" s="43"/>
      <c r="I399" s="54"/>
      <c r="J399" s="26"/>
      <c r="K399" s="223"/>
      <c r="L399" s="224"/>
      <c r="M399" s="168"/>
      <c r="N399" s="227"/>
      <c r="O399" s="228"/>
      <c r="P399" s="36"/>
      <c r="Q399" s="230"/>
      <c r="R399" s="233"/>
      <c r="S399" s="234"/>
      <c r="Y399" s="3"/>
      <c r="AA399" s="4"/>
      <c r="AB399" s="4"/>
      <c r="AC399" s="4"/>
    </row>
    <row r="400" spans="1:29" s="48" customFormat="1" ht="11.25" customHeight="1" thickBot="1">
      <c r="A400" s="153"/>
      <c r="B400" s="51"/>
      <c r="C400" s="42"/>
      <c r="D400" s="43"/>
      <c r="E400" s="44"/>
      <c r="F400" s="45"/>
      <c r="G400" s="45"/>
      <c r="H400" s="52" t="b">
        <f>N400</f>
        <v>1</v>
      </c>
      <c r="I400" s="55">
        <f>IF(H400,1,0)</f>
        <v>1</v>
      </c>
      <c r="J400" s="21"/>
      <c r="K400" s="46"/>
      <c r="L400" s="46"/>
      <c r="M400" s="46"/>
      <c r="N400" s="21" t="b">
        <f>Q400</f>
        <v>1</v>
      </c>
      <c r="O400" s="22"/>
      <c r="P400" s="22"/>
      <c r="Q400" s="22" t="b">
        <f>NOT(OR(Q398="",Q398="Введите здесь значение"))</f>
        <v>1</v>
      </c>
      <c r="R400" s="22"/>
      <c r="S400" s="22"/>
      <c r="T400" s="22"/>
      <c r="U400" s="22"/>
      <c r="V400" s="46"/>
      <c r="W400" s="46"/>
      <c r="X400" s="46"/>
      <c r="Y400" s="46"/>
      <c r="Z400" s="46"/>
      <c r="AA400" s="46"/>
      <c r="AB400" s="47"/>
      <c r="AC400" s="46"/>
    </row>
    <row r="401" spans="1:29" ht="42" customHeight="1">
      <c r="A401" s="153" t="s">
        <v>478</v>
      </c>
      <c r="B401" s="9"/>
      <c r="C401" s="15"/>
      <c r="D401" s="13"/>
      <c r="E401" s="14"/>
      <c r="F401" s="18"/>
      <c r="G401" s="18"/>
      <c r="H401" s="43"/>
      <c r="I401" s="53"/>
      <c r="J401" s="40"/>
      <c r="K401" s="235" t="s">
        <v>479</v>
      </c>
      <c r="L401" s="239"/>
      <c r="M401" s="169"/>
      <c r="N401" s="225">
        <f>IF(NOT(AND(Справочник!H$27,Справочник!H$33,Справочник!H$39,Справочник!H$45,Справочник!H$54,Справочник!H$60,Q403)),"Этот показатель вычисляется по введенному значению в ячейке справа",ROUND(Q401/(Справочник!G$27+Справочник!G$33+Справочник!G$39+Справочник!G$45+Справочник!G$54+Справочник!G$60)+0.00045,3))</f>
        <v>0</v>
      </c>
      <c r="O401" s="226"/>
      <c r="P401" s="35"/>
      <c r="Q401" s="229">
        <v>0</v>
      </c>
      <c r="R401" s="231" t="s">
        <v>480</v>
      </c>
      <c r="S401" s="232"/>
      <c r="Y401" s="3"/>
      <c r="AA401" s="4"/>
      <c r="AB401" s="4"/>
      <c r="AC401" s="4"/>
    </row>
    <row r="402" spans="1:29" ht="42" customHeight="1" thickBot="1">
      <c r="B402" s="9"/>
      <c r="C402" s="15"/>
      <c r="D402" s="13"/>
      <c r="E402" s="14"/>
      <c r="F402" s="18"/>
      <c r="G402" s="18"/>
      <c r="H402" s="45"/>
      <c r="I402" s="61"/>
      <c r="J402" s="26"/>
      <c r="K402" s="240"/>
      <c r="L402" s="241"/>
      <c r="M402" s="168"/>
      <c r="N402" s="227"/>
      <c r="O402" s="228"/>
      <c r="P402" s="36"/>
      <c r="Q402" s="230"/>
      <c r="R402" s="233"/>
      <c r="S402" s="234"/>
      <c r="Y402" s="3"/>
      <c r="AA402" s="4"/>
      <c r="AB402" s="4"/>
      <c r="AC402" s="4"/>
    </row>
    <row r="403" spans="1:29" s="48" customFormat="1" ht="11.25" customHeight="1">
      <c r="A403" s="153"/>
      <c r="B403" s="51"/>
      <c r="C403" s="42"/>
      <c r="D403" s="43"/>
      <c r="E403" s="44"/>
      <c r="F403" s="45"/>
      <c r="G403" s="45"/>
      <c r="H403" s="63" t="b">
        <f>N403</f>
        <v>1</v>
      </c>
      <c r="I403" s="62">
        <f>IF(H403,1,0)</f>
        <v>1</v>
      </c>
      <c r="J403" s="21"/>
      <c r="K403" s="46"/>
      <c r="L403" s="46"/>
      <c r="M403" s="46"/>
      <c r="N403" s="21" t="b">
        <f>Q403</f>
        <v>1</v>
      </c>
      <c r="O403" s="22"/>
      <c r="P403" s="22"/>
      <c r="Q403" s="22" t="b">
        <f>NOT(OR(Q401="",Q401="Введите здесь значение"))</f>
        <v>1</v>
      </c>
      <c r="R403" s="22"/>
      <c r="S403" s="22"/>
      <c r="T403" s="22"/>
      <c r="U403" s="22"/>
      <c r="V403" s="46"/>
      <c r="W403" s="46"/>
      <c r="X403" s="46"/>
      <c r="Y403" s="46"/>
      <c r="Z403" s="46"/>
      <c r="AA403" s="46"/>
      <c r="AB403" s="47"/>
      <c r="AC403" s="46"/>
    </row>
    <row r="404" spans="1:29" ht="15.75" customHeight="1">
      <c r="A404" s="153" t="s">
        <v>481</v>
      </c>
      <c r="B404" s="9"/>
      <c r="C404" s="15"/>
      <c r="D404" s="43"/>
      <c r="E404" s="59"/>
      <c r="F404" s="40"/>
      <c r="G404" s="38"/>
      <c r="H404" s="235" t="s">
        <v>482</v>
      </c>
      <c r="I404" s="242"/>
      <c r="J404" s="242"/>
      <c r="K404" s="242"/>
      <c r="L404" s="242"/>
      <c r="M404" s="242"/>
      <c r="N404" s="242"/>
      <c r="O404" s="242"/>
      <c r="P404" s="242"/>
      <c r="Q404" s="242"/>
      <c r="R404" s="239"/>
      <c r="S404" s="4"/>
      <c r="T404" s="4"/>
      <c r="U404" s="4"/>
      <c r="V404" s="4"/>
      <c r="W404" s="4"/>
      <c r="X404" s="4"/>
      <c r="Y404" s="4"/>
      <c r="Z404" s="4"/>
      <c r="AA404" s="4"/>
      <c r="AB404" s="4"/>
      <c r="AC404" s="4"/>
    </row>
    <row r="405" spans="1:29" ht="15.75" customHeight="1">
      <c r="B405" s="9"/>
      <c r="C405" s="15"/>
      <c r="D405" s="43"/>
      <c r="E405" s="138"/>
      <c r="F405" s="26"/>
      <c r="G405" s="39"/>
      <c r="H405" s="240"/>
      <c r="I405" s="243"/>
      <c r="J405" s="243"/>
      <c r="K405" s="243"/>
      <c r="L405" s="243"/>
      <c r="M405" s="243"/>
      <c r="N405" s="243"/>
      <c r="O405" s="243"/>
      <c r="P405" s="243"/>
      <c r="Q405" s="243"/>
      <c r="R405" s="241"/>
      <c r="S405" s="4"/>
      <c r="T405" s="4"/>
      <c r="U405" s="4"/>
      <c r="V405" s="4"/>
      <c r="W405" s="4"/>
      <c r="X405" s="4"/>
      <c r="Y405" s="4"/>
      <c r="Z405" s="4"/>
      <c r="AA405" s="4"/>
      <c r="AB405" s="4"/>
      <c r="AC405" s="4"/>
    </row>
    <row r="406" spans="1:29" s="48" customFormat="1" ht="11.25" customHeight="1" thickBot="1">
      <c r="A406" s="153"/>
      <c r="B406" s="51"/>
      <c r="C406" s="42"/>
      <c r="D406" s="43"/>
      <c r="E406" s="44"/>
      <c r="F406" s="45"/>
      <c r="G406" s="37"/>
      <c r="H406" s="64"/>
      <c r="I406" s="77"/>
      <c r="J406" s="46"/>
      <c r="K406" s="46"/>
      <c r="L406" s="46"/>
      <c r="M406" s="46"/>
      <c r="N406" s="47"/>
      <c r="O406" s="46"/>
    </row>
    <row r="407" spans="1:29" ht="39" customHeight="1">
      <c r="A407" s="153" t="s">
        <v>483</v>
      </c>
      <c r="B407" s="9"/>
      <c r="C407" s="68"/>
      <c r="D407" s="40"/>
      <c r="E407" s="58"/>
      <c r="F407" s="133"/>
      <c r="G407" s="133"/>
      <c r="H407" s="74"/>
      <c r="I407" s="53"/>
      <c r="J407" s="40"/>
      <c r="K407" s="221" t="s">
        <v>484</v>
      </c>
      <c r="L407" s="222"/>
      <c r="M407" s="169"/>
      <c r="N407" s="225">
        <f>IF(NOT(AND(Справочник!H$39,Справочник!H$45,Справочник!H$54,Справочник!H$60,Q409)),"Этот показатель вычисляется по введенному значению в ячейке справа",ROUND(Q407/(Справочник!G$39+Справочник!G$45+Справочник!G$54+Справочник!G$60)+0.00045,3))</f>
        <v>0</v>
      </c>
      <c r="O407" s="226"/>
      <c r="P407" s="35"/>
      <c r="Q407" s="229">
        <v>0</v>
      </c>
      <c r="R407" s="231" t="s">
        <v>485</v>
      </c>
      <c r="S407" s="232"/>
      <c r="Y407" s="3"/>
      <c r="AA407" s="4"/>
      <c r="AB407" s="4"/>
      <c r="AC407" s="4"/>
    </row>
    <row r="408" spans="1:29" ht="39" customHeight="1" thickBot="1">
      <c r="C408" s="23"/>
      <c r="D408" s="23"/>
      <c r="E408" s="23"/>
      <c r="F408" s="23"/>
      <c r="G408" s="23"/>
      <c r="H408" s="73"/>
      <c r="I408" s="61"/>
      <c r="J408" s="26"/>
      <c r="K408" s="223"/>
      <c r="L408" s="224"/>
      <c r="M408" s="168"/>
      <c r="N408" s="227"/>
      <c r="O408" s="228"/>
      <c r="P408" s="36"/>
      <c r="Q408" s="230"/>
      <c r="R408" s="233"/>
      <c r="S408" s="234"/>
      <c r="Y408" s="3"/>
      <c r="AA408" s="4"/>
      <c r="AB408" s="4"/>
      <c r="AC408" s="4"/>
    </row>
    <row r="409" spans="1:29" s="48" customFormat="1" ht="31.5" customHeight="1">
      <c r="A409" s="153"/>
      <c r="B409" s="1"/>
      <c r="C409" s="1"/>
      <c r="D409" s="1"/>
      <c r="E409" s="1"/>
      <c r="F409" s="1"/>
      <c r="G409" s="1"/>
      <c r="H409" s="63" t="b">
        <f>N409</f>
        <v>1</v>
      </c>
      <c r="I409" s="62">
        <f>IF(H409,1,0)</f>
        <v>1</v>
      </c>
      <c r="J409" s="21"/>
      <c r="K409" s="46"/>
      <c r="L409" s="46"/>
      <c r="M409" s="46"/>
      <c r="N409" s="21" t="b">
        <f>Q409</f>
        <v>1</v>
      </c>
      <c r="O409" s="22"/>
      <c r="P409" s="22"/>
      <c r="Q409" s="22" t="b">
        <f>NOT(OR(Q407="",Q407="Введите здесь значение"))</f>
        <v>1</v>
      </c>
      <c r="R409" s="22"/>
      <c r="S409" s="22"/>
      <c r="T409" s="22"/>
      <c r="U409" s="22"/>
      <c r="V409" s="46"/>
      <c r="W409" s="46"/>
      <c r="X409" s="46"/>
      <c r="Y409" s="46"/>
      <c r="Z409" s="46"/>
      <c r="AA409" s="46"/>
      <c r="AB409" s="47"/>
      <c r="AC409" s="46"/>
    </row>
  </sheetData>
  <sheetProtection sheet="1" objects="1" scenarios="1"/>
  <mergeCells count="407">
    <mergeCell ref="D161:R162"/>
    <mergeCell ref="F164:R165"/>
    <mergeCell ref="D20:R21"/>
    <mergeCell ref="F23:R24"/>
    <mergeCell ref="D5:R6"/>
    <mergeCell ref="F8:R9"/>
    <mergeCell ref="N377:O378"/>
    <mergeCell ref="Q377:S377"/>
    <mergeCell ref="Q378:S378"/>
    <mergeCell ref="K260:O261"/>
    <mergeCell ref="Q260:Q261"/>
    <mergeCell ref="H11:R12"/>
    <mergeCell ref="N14:O15"/>
    <mergeCell ref="Q15:S15"/>
    <mergeCell ref="N17:O18"/>
    <mergeCell ref="Q17:S17"/>
    <mergeCell ref="Q18:S18"/>
    <mergeCell ref="H26:R27"/>
    <mergeCell ref="Q146:Q147"/>
    <mergeCell ref="N128:O129"/>
    <mergeCell ref="Q128:Q129"/>
    <mergeCell ref="R128:S129"/>
    <mergeCell ref="K131:L132"/>
    <mergeCell ref="K14:L15"/>
    <mergeCell ref="B3:R3"/>
    <mergeCell ref="H362:R363"/>
    <mergeCell ref="K365:O366"/>
    <mergeCell ref="K368:O369"/>
    <mergeCell ref="Q365:Q366"/>
    <mergeCell ref="Q368:Q369"/>
    <mergeCell ref="N374:O375"/>
    <mergeCell ref="Q374:S374"/>
    <mergeCell ref="Q375:S375"/>
    <mergeCell ref="H176:R177"/>
    <mergeCell ref="Q179:Q180"/>
    <mergeCell ref="K179:O180"/>
    <mergeCell ref="H185:R186"/>
    <mergeCell ref="H197:R198"/>
    <mergeCell ref="H206:R207"/>
    <mergeCell ref="H218:R219"/>
    <mergeCell ref="H227:R228"/>
    <mergeCell ref="K230:O231"/>
    <mergeCell ref="Q230:Q231"/>
    <mergeCell ref="H239:R240"/>
    <mergeCell ref="H245:R246"/>
    <mergeCell ref="H251:R252"/>
    <mergeCell ref="H257:R258"/>
    <mergeCell ref="K128:L129"/>
    <mergeCell ref="K17:L18"/>
    <mergeCell ref="K149:L150"/>
    <mergeCell ref="N149:O150"/>
    <mergeCell ref="Q149:Q150"/>
    <mergeCell ref="R149:S150"/>
    <mergeCell ref="K89:L90"/>
    <mergeCell ref="N89:O90"/>
    <mergeCell ref="Q89:Q90"/>
    <mergeCell ref="R89:S90"/>
    <mergeCell ref="K113:L114"/>
    <mergeCell ref="N113:O114"/>
    <mergeCell ref="Q113:Q114"/>
    <mergeCell ref="R113:S114"/>
    <mergeCell ref="K122:L123"/>
    <mergeCell ref="N122:O123"/>
    <mergeCell ref="Q122:Q123"/>
    <mergeCell ref="R122:S123"/>
    <mergeCell ref="K125:L126"/>
    <mergeCell ref="K92:L93"/>
    <mergeCell ref="N92:O93"/>
    <mergeCell ref="Q92:Q93"/>
    <mergeCell ref="R92:S93"/>
    <mergeCell ref="H95:R96"/>
    <mergeCell ref="Q98:Q99"/>
    <mergeCell ref="R116:S117"/>
    <mergeCell ref="K119:L120"/>
    <mergeCell ref="N119:O120"/>
    <mergeCell ref="Q119:Q120"/>
    <mergeCell ref="R119:S120"/>
    <mergeCell ref="K104:L105"/>
    <mergeCell ref="N104:O105"/>
    <mergeCell ref="Q104:Q105"/>
    <mergeCell ref="R104:S105"/>
    <mergeCell ref="K98:O99"/>
    <mergeCell ref="K101:O102"/>
    <mergeCell ref="N74:O75"/>
    <mergeCell ref="K74:L75"/>
    <mergeCell ref="Q74:Q75"/>
    <mergeCell ref="R74:S75"/>
    <mergeCell ref="N77:O78"/>
    <mergeCell ref="K77:L78"/>
    <mergeCell ref="Q77:Q78"/>
    <mergeCell ref="R77:S78"/>
    <mergeCell ref="K86:L87"/>
    <mergeCell ref="N86:O87"/>
    <mergeCell ref="Q86:Q87"/>
    <mergeCell ref="R86:S87"/>
    <mergeCell ref="R80:S81"/>
    <mergeCell ref="Q101:Q102"/>
    <mergeCell ref="K71:L72"/>
    <mergeCell ref="N71:O72"/>
    <mergeCell ref="Q71:Q72"/>
    <mergeCell ref="R71:S72"/>
    <mergeCell ref="H83:R84"/>
    <mergeCell ref="K47:L48"/>
    <mergeCell ref="N47:O48"/>
    <mergeCell ref="Q47:Q48"/>
    <mergeCell ref="R47:S48"/>
    <mergeCell ref="K53:L54"/>
    <mergeCell ref="N53:O54"/>
    <mergeCell ref="Q53:Q54"/>
    <mergeCell ref="R53:S54"/>
    <mergeCell ref="K59:L60"/>
    <mergeCell ref="N59:O60"/>
    <mergeCell ref="Q59:Q60"/>
    <mergeCell ref="R59:S60"/>
    <mergeCell ref="K65:L66"/>
    <mergeCell ref="N65:O66"/>
    <mergeCell ref="Q65:Q66"/>
    <mergeCell ref="R65:S66"/>
    <mergeCell ref="K80:L81"/>
    <mergeCell ref="N80:O81"/>
    <mergeCell ref="Q80:Q81"/>
    <mergeCell ref="K338:L339"/>
    <mergeCell ref="N338:O339"/>
    <mergeCell ref="Q338:Q339"/>
    <mergeCell ref="R338:S339"/>
    <mergeCell ref="K356:L357"/>
    <mergeCell ref="N356:O357"/>
    <mergeCell ref="Q356:Q357"/>
    <mergeCell ref="R356:S357"/>
    <mergeCell ref="K347:L348"/>
    <mergeCell ref="N347:O348"/>
    <mergeCell ref="Q347:Q348"/>
    <mergeCell ref="R347:S348"/>
    <mergeCell ref="K350:L351"/>
    <mergeCell ref="N350:O351"/>
    <mergeCell ref="Q350:Q351"/>
    <mergeCell ref="R350:S351"/>
    <mergeCell ref="K353:L354"/>
    <mergeCell ref="N353:O354"/>
    <mergeCell ref="Q353:Q354"/>
    <mergeCell ref="R353:S354"/>
    <mergeCell ref="K407:L408"/>
    <mergeCell ref="N407:O408"/>
    <mergeCell ref="Q407:Q408"/>
    <mergeCell ref="R407:S408"/>
    <mergeCell ref="N395:O396"/>
    <mergeCell ref="Q395:Q396"/>
    <mergeCell ref="R395:S396"/>
    <mergeCell ref="Q386:Q387"/>
    <mergeCell ref="Q392:Q393"/>
    <mergeCell ref="R392:S393"/>
    <mergeCell ref="K395:L396"/>
    <mergeCell ref="K401:L402"/>
    <mergeCell ref="N401:O402"/>
    <mergeCell ref="H404:R405"/>
    <mergeCell ref="Q389:Q390"/>
    <mergeCell ref="K386:O387"/>
    <mergeCell ref="K389:O390"/>
    <mergeCell ref="K392:L393"/>
    <mergeCell ref="N392:O393"/>
    <mergeCell ref="R188:S189"/>
    <mergeCell ref="K335:L336"/>
    <mergeCell ref="N335:O336"/>
    <mergeCell ref="Q335:Q336"/>
    <mergeCell ref="R335:S336"/>
    <mergeCell ref="K209:L210"/>
    <mergeCell ref="N209:O210"/>
    <mergeCell ref="Q209:Q210"/>
    <mergeCell ref="R209:S210"/>
    <mergeCell ref="K191:L192"/>
    <mergeCell ref="N191:O192"/>
    <mergeCell ref="Q191:Q192"/>
    <mergeCell ref="R191:S192"/>
    <mergeCell ref="K212:L213"/>
    <mergeCell ref="N212:O213"/>
    <mergeCell ref="Q212:Q213"/>
    <mergeCell ref="R212:S213"/>
    <mergeCell ref="D263:R264"/>
    <mergeCell ref="F266:R267"/>
    <mergeCell ref="K215:L216"/>
    <mergeCell ref="N215:O216"/>
    <mergeCell ref="Q215:Q216"/>
    <mergeCell ref="R215:S216"/>
    <mergeCell ref="K203:L204"/>
    <mergeCell ref="K158:L159"/>
    <mergeCell ref="N158:O159"/>
    <mergeCell ref="Q158:Q159"/>
    <mergeCell ref="R158:S159"/>
    <mergeCell ref="K107:L108"/>
    <mergeCell ref="N107:O108"/>
    <mergeCell ref="Q107:Q108"/>
    <mergeCell ref="R107:S108"/>
    <mergeCell ref="K110:L111"/>
    <mergeCell ref="N110:O111"/>
    <mergeCell ref="Q110:Q111"/>
    <mergeCell ref="R110:S111"/>
    <mergeCell ref="K116:L117"/>
    <mergeCell ref="N116:O117"/>
    <mergeCell ref="Q116:Q117"/>
    <mergeCell ref="N125:O126"/>
    <mergeCell ref="Q125:Q126"/>
    <mergeCell ref="R125:S126"/>
    <mergeCell ref="K152:L153"/>
    <mergeCell ref="N152:O153"/>
    <mergeCell ref="Q152:Q153"/>
    <mergeCell ref="R152:S153"/>
    <mergeCell ref="K134:L135"/>
    <mergeCell ref="N134:O135"/>
    <mergeCell ref="N131:O132"/>
    <mergeCell ref="Q131:Q132"/>
    <mergeCell ref="R131:S132"/>
    <mergeCell ref="K155:L156"/>
    <mergeCell ref="N155:O156"/>
    <mergeCell ref="Q155:Q156"/>
    <mergeCell ref="R155:S156"/>
    <mergeCell ref="Q134:Q135"/>
    <mergeCell ref="R134:S135"/>
    <mergeCell ref="K137:L138"/>
    <mergeCell ref="N137:O138"/>
    <mergeCell ref="Q137:Q138"/>
    <mergeCell ref="R137:S138"/>
    <mergeCell ref="K140:L141"/>
    <mergeCell ref="N140:O141"/>
    <mergeCell ref="Q140:Q141"/>
    <mergeCell ref="R140:S141"/>
    <mergeCell ref="K143:L144"/>
    <mergeCell ref="N143:O144"/>
    <mergeCell ref="R146:S147"/>
    <mergeCell ref="Q143:Q144"/>
    <mergeCell ref="R143:S144"/>
    <mergeCell ref="K146:L147"/>
    <mergeCell ref="N146:O147"/>
    <mergeCell ref="K41:L42"/>
    <mergeCell ref="N41:O42"/>
    <mergeCell ref="Q41:Q42"/>
    <mergeCell ref="R41:S42"/>
    <mergeCell ref="K29:L30"/>
    <mergeCell ref="K32:L33"/>
    <mergeCell ref="H35:R36"/>
    <mergeCell ref="Q38:Q39"/>
    <mergeCell ref="K38:O39"/>
    <mergeCell ref="N32:O33"/>
    <mergeCell ref="Q32:S32"/>
    <mergeCell ref="Q33:S33"/>
    <mergeCell ref="N29:O30"/>
    <mergeCell ref="Q29:S29"/>
    <mergeCell ref="Q30:S30"/>
    <mergeCell ref="Q44:Q45"/>
    <mergeCell ref="K44:O45"/>
    <mergeCell ref="Q50:Q51"/>
    <mergeCell ref="K50:O51"/>
    <mergeCell ref="K56:O57"/>
    <mergeCell ref="K68:O69"/>
    <mergeCell ref="Q68:Q69"/>
    <mergeCell ref="Q62:Q63"/>
    <mergeCell ref="K62:O63"/>
    <mergeCell ref="Q56:Q57"/>
    <mergeCell ref="H167:R168"/>
    <mergeCell ref="K170:L171"/>
    <mergeCell ref="N170:O171"/>
    <mergeCell ref="Q170:Q171"/>
    <mergeCell ref="R170:S171"/>
    <mergeCell ref="K173:L174"/>
    <mergeCell ref="K200:L201"/>
    <mergeCell ref="N200:O201"/>
    <mergeCell ref="Q200:Q201"/>
    <mergeCell ref="R200:S201"/>
    <mergeCell ref="K182:L183"/>
    <mergeCell ref="N182:O183"/>
    <mergeCell ref="Q182:Q183"/>
    <mergeCell ref="R182:S183"/>
    <mergeCell ref="N173:O174"/>
    <mergeCell ref="Q173:S173"/>
    <mergeCell ref="Q174:S174"/>
    <mergeCell ref="K194:L195"/>
    <mergeCell ref="N194:O195"/>
    <mergeCell ref="Q194:Q195"/>
    <mergeCell ref="R194:S195"/>
    <mergeCell ref="K188:L189"/>
    <mergeCell ref="N188:O189"/>
    <mergeCell ref="Q188:Q189"/>
    <mergeCell ref="N203:O204"/>
    <mergeCell ref="Q203:Q204"/>
    <mergeCell ref="R203:S204"/>
    <mergeCell ref="K221:L222"/>
    <mergeCell ref="N221:O222"/>
    <mergeCell ref="Q221:Q222"/>
    <mergeCell ref="R221:S222"/>
    <mergeCell ref="K233:L234"/>
    <mergeCell ref="N233:O234"/>
    <mergeCell ref="Q233:Q234"/>
    <mergeCell ref="R233:S234"/>
    <mergeCell ref="K236:L237"/>
    <mergeCell ref="N236:O237"/>
    <mergeCell ref="Q236:Q237"/>
    <mergeCell ref="R236:S237"/>
    <mergeCell ref="K224:L225"/>
    <mergeCell ref="N224:O225"/>
    <mergeCell ref="Q224:Q225"/>
    <mergeCell ref="R224:S225"/>
    <mergeCell ref="K242:L243"/>
    <mergeCell ref="N242:O243"/>
    <mergeCell ref="Q242:Q243"/>
    <mergeCell ref="R242:S243"/>
    <mergeCell ref="N296:O297"/>
    <mergeCell ref="Q296:S296"/>
    <mergeCell ref="Q297:S297"/>
    <mergeCell ref="H281:R282"/>
    <mergeCell ref="H299:R300"/>
    <mergeCell ref="K284:L285"/>
    <mergeCell ref="N284:O285"/>
    <mergeCell ref="K248:L249"/>
    <mergeCell ref="N248:O249"/>
    <mergeCell ref="Q248:Q249"/>
    <mergeCell ref="R248:S249"/>
    <mergeCell ref="K254:L255"/>
    <mergeCell ref="N254:O255"/>
    <mergeCell ref="Q254:Q255"/>
    <mergeCell ref="R254:S255"/>
    <mergeCell ref="H269:R270"/>
    <mergeCell ref="K275:L276"/>
    <mergeCell ref="N275:O276"/>
    <mergeCell ref="Q275:Q276"/>
    <mergeCell ref="R275:S276"/>
    <mergeCell ref="K278:L279"/>
    <mergeCell ref="N278:O279"/>
    <mergeCell ref="Q278:Q279"/>
    <mergeCell ref="R278:S279"/>
    <mergeCell ref="K293:L294"/>
    <mergeCell ref="K290:L291"/>
    <mergeCell ref="N290:O291"/>
    <mergeCell ref="Q290:Q291"/>
    <mergeCell ref="R290:S291"/>
    <mergeCell ref="Q284:Q285"/>
    <mergeCell ref="R284:S285"/>
    <mergeCell ref="K287:L288"/>
    <mergeCell ref="N287:O288"/>
    <mergeCell ref="N293:O294"/>
    <mergeCell ref="Q293:S293"/>
    <mergeCell ref="Q294:S294"/>
    <mergeCell ref="N305:O306"/>
    <mergeCell ref="Q305:Q306"/>
    <mergeCell ref="R305:S306"/>
    <mergeCell ref="K311:L312"/>
    <mergeCell ref="N311:O312"/>
    <mergeCell ref="Q311:Q312"/>
    <mergeCell ref="R311:S312"/>
    <mergeCell ref="K317:L318"/>
    <mergeCell ref="N317:O318"/>
    <mergeCell ref="K374:L375"/>
    <mergeCell ref="K323:L324"/>
    <mergeCell ref="N323:O324"/>
    <mergeCell ref="Q323:Q324"/>
    <mergeCell ref="R323:S324"/>
    <mergeCell ref="K326:L327"/>
    <mergeCell ref="K344:L345"/>
    <mergeCell ref="N344:O345"/>
    <mergeCell ref="Q344:Q345"/>
    <mergeCell ref="R344:S345"/>
    <mergeCell ref="K359:L360"/>
    <mergeCell ref="N359:O360"/>
    <mergeCell ref="Q359:Q360"/>
    <mergeCell ref="R359:S360"/>
    <mergeCell ref="K341:L342"/>
    <mergeCell ref="N341:O342"/>
    <mergeCell ref="Q341:Q342"/>
    <mergeCell ref="R341:S342"/>
    <mergeCell ref="N326:O327"/>
    <mergeCell ref="Q326:S326"/>
    <mergeCell ref="Q327:S327"/>
    <mergeCell ref="H329:R330"/>
    <mergeCell ref="K332:O333"/>
    <mergeCell ref="Q332:Q333"/>
    <mergeCell ref="K377:L378"/>
    <mergeCell ref="Q401:Q402"/>
    <mergeCell ref="R401:S402"/>
    <mergeCell ref="K398:L399"/>
    <mergeCell ref="N398:O399"/>
    <mergeCell ref="Q398:Q399"/>
    <mergeCell ref="R398:S399"/>
    <mergeCell ref="Q383:Q384"/>
    <mergeCell ref="H380:R381"/>
    <mergeCell ref="K383:O384"/>
    <mergeCell ref="K272:L273"/>
    <mergeCell ref="N272:O273"/>
    <mergeCell ref="Q272:Q273"/>
    <mergeCell ref="R272:S273"/>
    <mergeCell ref="K296:L297"/>
    <mergeCell ref="K371:L372"/>
    <mergeCell ref="N371:O372"/>
    <mergeCell ref="Q371:Q372"/>
    <mergeCell ref="R371:S372"/>
    <mergeCell ref="Q317:Q318"/>
    <mergeCell ref="R317:S318"/>
    <mergeCell ref="K314:L315"/>
    <mergeCell ref="N314:O315"/>
    <mergeCell ref="Q314:Q315"/>
    <mergeCell ref="R314:S315"/>
    <mergeCell ref="H308:R309"/>
    <mergeCell ref="H320:R321"/>
    <mergeCell ref="Q287:Q288"/>
    <mergeCell ref="R287:S288"/>
    <mergeCell ref="K302:L303"/>
    <mergeCell ref="N302:O303"/>
    <mergeCell ref="Q302:Q303"/>
    <mergeCell ref="R302:S303"/>
    <mergeCell ref="K305:L306"/>
  </mergeCells>
  <conditionalFormatting sqref="Q80">
    <cfRule type="cellIs" dxfId="723" priority="1367" operator="equal">
      <formula>""</formula>
    </cfRule>
    <cfRule type="cellIs" dxfId="722" priority="1368" operator="equal">
      <formula>"Введите здесь значение"</formula>
    </cfRule>
  </conditionalFormatting>
  <conditionalFormatting sqref="Q41">
    <cfRule type="cellIs" dxfId="721" priority="1348" operator="equal">
      <formula>""</formula>
    </cfRule>
    <cfRule type="cellIs" dxfId="720" priority="1349" operator="equal">
      <formula>"Введите здесь значение"</formula>
    </cfRule>
  </conditionalFormatting>
  <conditionalFormatting sqref="N41">
    <cfRule type="cellIs" dxfId="719" priority="1347" operator="equal">
      <formula>"Этот показатель вычисляется по введенному значению в ячейке справа"</formula>
    </cfRule>
  </conditionalFormatting>
  <conditionalFormatting sqref="Q92">
    <cfRule type="cellIs" dxfId="718" priority="1341" operator="equal">
      <formula>""</formula>
    </cfRule>
    <cfRule type="cellIs" dxfId="717" priority="1342" operator="equal">
      <formula>"Введите здесь значение"</formula>
    </cfRule>
  </conditionalFormatting>
  <conditionalFormatting sqref="Q104">
    <cfRule type="cellIs" dxfId="716" priority="1330" operator="equal">
      <formula>""</formula>
    </cfRule>
    <cfRule type="cellIs" dxfId="715" priority="1331" operator="equal">
      <formula>"Введите здесь значение"</formula>
    </cfRule>
  </conditionalFormatting>
  <conditionalFormatting sqref="Q110">
    <cfRule type="cellIs" dxfId="714" priority="1321" operator="equal">
      <formula>""</formula>
    </cfRule>
    <cfRule type="cellIs" dxfId="713" priority="1322" operator="equal">
      <formula>"Введите здесь значение"</formula>
    </cfRule>
  </conditionalFormatting>
  <conditionalFormatting sqref="Q107">
    <cfRule type="cellIs" dxfId="712" priority="1324" operator="equal">
      <formula>""</formula>
    </cfRule>
    <cfRule type="cellIs" dxfId="711" priority="1325" operator="equal">
      <formula>"Введите здесь значение"</formula>
    </cfRule>
  </conditionalFormatting>
  <conditionalFormatting sqref="Q116">
    <cfRule type="cellIs" dxfId="710" priority="1318" operator="equal">
      <formula>""</formula>
    </cfRule>
    <cfRule type="cellIs" dxfId="709" priority="1319" operator="equal">
      <formula>"Введите здесь значение"</formula>
    </cfRule>
  </conditionalFormatting>
  <conditionalFormatting sqref="Q119">
    <cfRule type="cellIs" dxfId="708" priority="1315" operator="equal">
      <formula>""</formula>
    </cfRule>
    <cfRule type="cellIs" dxfId="707" priority="1316" operator="equal">
      <formula>"Введите здесь значение"</formula>
    </cfRule>
  </conditionalFormatting>
  <conditionalFormatting sqref="Q128">
    <cfRule type="cellIs" dxfId="706" priority="1312" operator="equal">
      <formula>""</formula>
    </cfRule>
    <cfRule type="cellIs" dxfId="705" priority="1313" operator="equal">
      <formula>"Введите здесь значение"</formula>
    </cfRule>
  </conditionalFormatting>
  <conditionalFormatting sqref="Q158">
    <cfRule type="cellIs" dxfId="704" priority="1303" operator="equal">
      <formula>""</formula>
    </cfRule>
    <cfRule type="cellIs" dxfId="703" priority="1304" operator="equal">
      <formula>"Введите здесь значение"</formula>
    </cfRule>
  </conditionalFormatting>
  <conditionalFormatting sqref="Q98">
    <cfRule type="cellIs" dxfId="702" priority="1301" operator="equal">
      <formula>""</formula>
    </cfRule>
    <cfRule type="cellIs" dxfId="701" priority="1302" operator="equal">
      <formula>"Введите здесь значение"</formula>
    </cfRule>
  </conditionalFormatting>
  <conditionalFormatting sqref="Q101">
    <cfRule type="cellIs" dxfId="700" priority="1299" operator="equal">
      <formula>""</formula>
    </cfRule>
    <cfRule type="cellIs" dxfId="699" priority="1300" operator="equal">
      <formula>"Введите здесь значение"</formula>
    </cfRule>
  </conditionalFormatting>
  <conditionalFormatting sqref="Q170">
    <cfRule type="cellIs" dxfId="698" priority="1152" operator="equal">
      <formula>""</formula>
    </cfRule>
    <cfRule type="cellIs" dxfId="697" priority="1153" operator="equal">
      <formula>"Введите здесь значение"</formula>
    </cfRule>
  </conditionalFormatting>
  <conditionalFormatting sqref="Q179">
    <cfRule type="cellIs" dxfId="696" priority="1145" operator="equal">
      <formula>""</formula>
    </cfRule>
    <cfRule type="cellIs" dxfId="695" priority="1146" operator="equal">
      <formula>"Введите здесь значение"</formula>
    </cfRule>
  </conditionalFormatting>
  <conditionalFormatting sqref="N170">
    <cfRule type="cellIs" dxfId="694" priority="1151" operator="equal">
      <formula>"Этот показатель вычисляется по введенному значению в ячейке справа"</formula>
    </cfRule>
  </conditionalFormatting>
  <conditionalFormatting sqref="Q182">
    <cfRule type="cellIs" dxfId="693" priority="1143" operator="equal">
      <formula>""</formula>
    </cfRule>
    <cfRule type="cellIs" dxfId="692" priority="1144" operator="equal">
      <formula>"Введите здесь значение"</formula>
    </cfRule>
  </conditionalFormatting>
  <conditionalFormatting sqref="N182">
    <cfRule type="cellIs" dxfId="691" priority="1142" operator="equal">
      <formula>"Этот показатель вычисляется по введенному значению в ячейке справа"</formula>
    </cfRule>
  </conditionalFormatting>
  <conditionalFormatting sqref="Q191">
    <cfRule type="cellIs" dxfId="690" priority="1132" operator="equal">
      <formula>""</formula>
    </cfRule>
    <cfRule type="cellIs" dxfId="689" priority="1133" operator="equal">
      <formula>"Введите здесь значение"</formula>
    </cfRule>
  </conditionalFormatting>
  <conditionalFormatting sqref="N191">
    <cfRule type="cellIs" dxfId="688" priority="1131" operator="equal">
      <formula>"Этот показатель вычисляется по введенному значению в ячейке справа"</formula>
    </cfRule>
  </conditionalFormatting>
  <conditionalFormatting sqref="Q194">
    <cfRule type="cellIs" dxfId="687" priority="1125" operator="equal">
      <formula>""</formula>
    </cfRule>
    <cfRule type="cellIs" dxfId="686" priority="1126" operator="equal">
      <formula>"Введите здесь значение"</formula>
    </cfRule>
  </conditionalFormatting>
  <conditionalFormatting sqref="Q188">
    <cfRule type="cellIs" dxfId="685" priority="1121" operator="equal">
      <formula>""</formula>
    </cfRule>
    <cfRule type="cellIs" dxfId="684" priority="1122" operator="equal">
      <formula>"Введите здесь значение"</formula>
    </cfRule>
  </conditionalFormatting>
  <conditionalFormatting sqref="Q200">
    <cfRule type="cellIs" dxfId="683" priority="1112" operator="equal">
      <formula>""</formula>
    </cfRule>
    <cfRule type="cellIs" dxfId="682" priority="1113" operator="equal">
      <formula>"Введите здесь значение"</formula>
    </cfRule>
  </conditionalFormatting>
  <conditionalFormatting sqref="N194">
    <cfRule type="cellIs" dxfId="681" priority="1123" operator="equal">
      <formula>"Этот показатель вычисляется по введенному значению в ячейке справа"</formula>
    </cfRule>
  </conditionalFormatting>
  <conditionalFormatting sqref="Q203">
    <cfRule type="cellIs" dxfId="680" priority="1107" operator="equal">
      <formula>""</formula>
    </cfRule>
    <cfRule type="cellIs" dxfId="679" priority="1108" operator="equal">
      <formula>"Введите здесь значение"</formula>
    </cfRule>
  </conditionalFormatting>
  <conditionalFormatting sqref="Q209">
    <cfRule type="cellIs" dxfId="678" priority="1096" operator="equal">
      <formula>""</formula>
    </cfRule>
    <cfRule type="cellIs" dxfId="677" priority="1097" operator="equal">
      <formula>"Введите здесь значение"</formula>
    </cfRule>
  </conditionalFormatting>
  <conditionalFormatting sqref="N203">
    <cfRule type="cellIs" dxfId="676" priority="1106" operator="equal">
      <formula>"Этот показатель вычисляется по введенному значению в ячейке справа"</formula>
    </cfRule>
  </conditionalFormatting>
  <conditionalFormatting sqref="Q212">
    <cfRule type="cellIs" dxfId="675" priority="1093" operator="equal">
      <formula>""</formula>
    </cfRule>
    <cfRule type="cellIs" dxfId="674" priority="1094" operator="equal">
      <formula>"Введите здесь значение"</formula>
    </cfRule>
  </conditionalFormatting>
  <conditionalFormatting sqref="Q215">
    <cfRule type="cellIs" dxfId="673" priority="1088" operator="equal">
      <formula>""</formula>
    </cfRule>
    <cfRule type="cellIs" dxfId="672" priority="1089" operator="equal">
      <formula>"Введите здесь значение"</formula>
    </cfRule>
  </conditionalFormatting>
  <conditionalFormatting sqref="Q224">
    <cfRule type="cellIs" dxfId="671" priority="1078" operator="equal">
      <formula>""</formula>
    </cfRule>
    <cfRule type="cellIs" dxfId="670" priority="1079" operator="equal">
      <formula>"Введите здесь значение"</formula>
    </cfRule>
  </conditionalFormatting>
  <conditionalFormatting sqref="Q221">
    <cfRule type="cellIs" dxfId="669" priority="1081" operator="equal">
      <formula>""</formula>
    </cfRule>
    <cfRule type="cellIs" dxfId="668" priority="1082" operator="equal">
      <formula>"Введите здесь значение"</formula>
    </cfRule>
  </conditionalFormatting>
  <conditionalFormatting sqref="Q230">
    <cfRule type="cellIs" dxfId="667" priority="1057" operator="equal">
      <formula>""</formula>
    </cfRule>
    <cfRule type="cellIs" dxfId="666" priority="1058" operator="equal">
      <formula>"Введите здесь значение"</formula>
    </cfRule>
  </conditionalFormatting>
  <conditionalFormatting sqref="Q233">
    <cfRule type="cellIs" dxfId="665" priority="1055" operator="equal">
      <formula>""</formula>
    </cfRule>
    <cfRule type="cellIs" dxfId="664" priority="1056" operator="equal">
      <formula>"Введите здесь значение"</formula>
    </cfRule>
  </conditionalFormatting>
  <conditionalFormatting sqref="Q236">
    <cfRule type="cellIs" dxfId="663" priority="1052" operator="equal">
      <formula>""</formula>
    </cfRule>
    <cfRule type="cellIs" dxfId="662" priority="1053" operator="equal">
      <formula>"Введите здесь значение"</formula>
    </cfRule>
  </conditionalFormatting>
  <conditionalFormatting sqref="Q242">
    <cfRule type="cellIs" dxfId="661" priority="1045" operator="equal">
      <formula>""</formula>
    </cfRule>
    <cfRule type="cellIs" dxfId="660" priority="1046" operator="equal">
      <formula>"Введите здесь значение"</formula>
    </cfRule>
  </conditionalFormatting>
  <conditionalFormatting sqref="Q248">
    <cfRule type="cellIs" dxfId="659" priority="1036" operator="equal">
      <formula>""</formula>
    </cfRule>
    <cfRule type="cellIs" dxfId="658" priority="1037" operator="equal">
      <formula>"Введите здесь значение"</formula>
    </cfRule>
  </conditionalFormatting>
  <conditionalFormatting sqref="Q254">
    <cfRule type="cellIs" dxfId="657" priority="1027" operator="equal">
      <formula>""</formula>
    </cfRule>
    <cfRule type="cellIs" dxfId="656" priority="1028" operator="equal">
      <formula>"Введите здесь значение"</formula>
    </cfRule>
  </conditionalFormatting>
  <conditionalFormatting sqref="N254">
    <cfRule type="cellIs" dxfId="655" priority="1026" operator="equal">
      <formula>"Этот показатель вычисляется по введенному значению в ячейке справа"</formula>
    </cfRule>
  </conditionalFormatting>
  <conditionalFormatting sqref="Q260">
    <cfRule type="cellIs" dxfId="654" priority="1018" operator="equal">
      <formula>""</formula>
    </cfRule>
    <cfRule type="cellIs" dxfId="653" priority="1019" operator="equal">
      <formula>"Введите здесь значение"</formula>
    </cfRule>
  </conditionalFormatting>
  <conditionalFormatting sqref="Q272">
    <cfRule type="cellIs" dxfId="652" priority="815" operator="equal">
      <formula>""</formula>
    </cfRule>
    <cfRule type="cellIs" dxfId="651" priority="816" operator="equal">
      <formula>"Введите здесь значение"</formula>
    </cfRule>
  </conditionalFormatting>
  <conditionalFormatting sqref="Q302">
    <cfRule type="cellIs" dxfId="650" priority="797" operator="equal">
      <formula>""</formula>
    </cfRule>
    <cfRule type="cellIs" dxfId="649" priority="798" operator="equal">
      <formula>"Введите здесь значение"</formula>
    </cfRule>
  </conditionalFormatting>
  <conditionalFormatting sqref="Q305">
    <cfRule type="cellIs" dxfId="648" priority="790" operator="equal">
      <formula>""</formula>
    </cfRule>
    <cfRule type="cellIs" dxfId="647" priority="791" operator="equal">
      <formula>"Введите здесь значение"</formula>
    </cfRule>
  </conditionalFormatting>
  <conditionalFormatting sqref="Q311">
    <cfRule type="cellIs" dxfId="646" priority="778" operator="equal">
      <formula>""</formula>
    </cfRule>
    <cfRule type="cellIs" dxfId="645" priority="779" operator="equal">
      <formula>"Введите здесь значение"</formula>
    </cfRule>
  </conditionalFormatting>
  <conditionalFormatting sqref="N317">
    <cfRule type="cellIs" dxfId="644" priority="772" operator="equal">
      <formula>"Этот показатель вычисляется по введенному значению в ячейке справа"</formula>
    </cfRule>
  </conditionalFormatting>
  <conditionalFormatting sqref="Q317">
    <cfRule type="cellIs" dxfId="643" priority="773" operator="equal">
      <formula>""</formula>
    </cfRule>
    <cfRule type="cellIs" dxfId="642" priority="774" operator="equal">
      <formula>"Введите здесь значение"</formula>
    </cfRule>
  </conditionalFormatting>
  <conditionalFormatting sqref="N335">
    <cfRule type="cellIs" dxfId="641" priority="748" operator="equal">
      <formula>"Этот показатель вычисляется по введенному значению в ячейке справа"</formula>
    </cfRule>
  </conditionalFormatting>
  <conditionalFormatting sqref="Q323">
    <cfRule type="cellIs" dxfId="640" priority="764" operator="equal">
      <formula>""</formula>
    </cfRule>
    <cfRule type="cellIs" dxfId="639" priority="765" operator="equal">
      <formula>"Введите здесь значение"</formula>
    </cfRule>
  </conditionalFormatting>
  <conditionalFormatting sqref="Q335">
    <cfRule type="cellIs" dxfId="638" priority="749" operator="equal">
      <formula>""</formula>
    </cfRule>
    <cfRule type="cellIs" dxfId="637" priority="750" operator="equal">
      <formula>"Введите здесь значение"</formula>
    </cfRule>
  </conditionalFormatting>
  <conditionalFormatting sqref="Q359">
    <cfRule type="cellIs" dxfId="636" priority="746" operator="equal">
      <formula>""</formula>
    </cfRule>
    <cfRule type="cellIs" dxfId="635" priority="747" operator="equal">
      <formula>"Введите здесь значение"</formula>
    </cfRule>
  </conditionalFormatting>
  <conditionalFormatting sqref="Q365">
    <cfRule type="cellIs" dxfId="634" priority="731" operator="equal">
      <formula>""</formula>
    </cfRule>
    <cfRule type="cellIs" dxfId="633" priority="732" operator="equal">
      <formula>"Введите здесь значение"</formula>
    </cfRule>
  </conditionalFormatting>
  <conditionalFormatting sqref="N371">
    <cfRule type="cellIs" dxfId="632" priority="728" operator="equal">
      <formula>"Этот показатель вычисляется по введенному значению в ячейке справа"</formula>
    </cfRule>
  </conditionalFormatting>
  <conditionalFormatting sqref="Q371">
    <cfRule type="cellIs" dxfId="631" priority="729" operator="equal">
      <formula>""</formula>
    </cfRule>
    <cfRule type="cellIs" dxfId="630" priority="730" operator="equal">
      <formula>"Введите здесь значение"</formula>
    </cfRule>
  </conditionalFormatting>
  <conditionalFormatting sqref="Q401">
    <cfRule type="cellIs" dxfId="629" priority="719" operator="equal">
      <formula>""</formula>
    </cfRule>
    <cfRule type="cellIs" dxfId="628" priority="720" operator="equal">
      <formula>"Введите здесь значение"</formula>
    </cfRule>
  </conditionalFormatting>
  <conditionalFormatting sqref="Q383">
    <cfRule type="cellIs" dxfId="627" priority="716" operator="equal">
      <formula>""</formula>
    </cfRule>
    <cfRule type="cellIs" dxfId="626" priority="717" operator="equal">
      <formula>"Введите здесь значение"</formula>
    </cfRule>
  </conditionalFormatting>
  <conditionalFormatting sqref="Q407">
    <cfRule type="cellIs" dxfId="625" priority="710" operator="equal">
      <formula>""</formula>
    </cfRule>
    <cfRule type="cellIs" dxfId="624" priority="711" operator="equal">
      <formula>"Введите здесь значение"</formula>
    </cfRule>
  </conditionalFormatting>
  <conditionalFormatting sqref="N272">
    <cfRule type="cellIs" dxfId="623" priority="684" operator="equal">
      <formula>"Этот показатель вычисляется по введенному значению в ячейке справа"</formula>
    </cfRule>
  </conditionalFormatting>
  <conditionalFormatting sqref="Q275">
    <cfRule type="cellIs" dxfId="622" priority="682" operator="equal">
      <formula>""</formula>
    </cfRule>
    <cfRule type="cellIs" dxfId="621" priority="683" operator="equal">
      <formula>"Введите здесь значение"</formula>
    </cfRule>
  </conditionalFormatting>
  <conditionalFormatting sqref="N275">
    <cfRule type="cellIs" dxfId="620" priority="681" operator="equal">
      <formula>"Этот показатель вычисляется по введенному значению в ячейке справа"</formula>
    </cfRule>
  </conditionalFormatting>
  <conditionalFormatting sqref="Q278">
    <cfRule type="cellIs" dxfId="619" priority="679" operator="equal">
      <formula>""</formula>
    </cfRule>
    <cfRule type="cellIs" dxfId="618" priority="680" operator="equal">
      <formula>"Введите здесь значение"</formula>
    </cfRule>
  </conditionalFormatting>
  <conditionalFormatting sqref="Q284">
    <cfRule type="cellIs" dxfId="617" priority="672" operator="equal">
      <formula>""</formula>
    </cfRule>
    <cfRule type="cellIs" dxfId="616" priority="673" operator="equal">
      <formula>"Введите здесь значение"</formula>
    </cfRule>
  </conditionalFormatting>
  <conditionalFormatting sqref="Q287">
    <cfRule type="cellIs" dxfId="615" priority="669" operator="equal">
      <formula>""</formula>
    </cfRule>
    <cfRule type="cellIs" dxfId="614" priority="670" operator="equal">
      <formula>"Введите здесь значение"</formula>
    </cfRule>
  </conditionalFormatting>
  <conditionalFormatting sqref="Q290">
    <cfRule type="cellIs" dxfId="613" priority="661" operator="equal">
      <formula>""</formula>
    </cfRule>
    <cfRule type="cellIs" dxfId="612" priority="662" operator="equal">
      <formula>"Введите здесь значение"</formula>
    </cfRule>
  </conditionalFormatting>
  <conditionalFormatting sqref="N302">
    <cfRule type="cellIs" dxfId="611" priority="648" operator="equal">
      <formula>"Этот показатель вычисляется по введенному значению в ячейке справа"</formula>
    </cfRule>
  </conditionalFormatting>
  <conditionalFormatting sqref="N311">
    <cfRule type="cellIs" dxfId="610" priority="647" operator="equal">
      <formula>"Этот показатель вычисляется по введенному значению в ячейке справа"</formula>
    </cfRule>
  </conditionalFormatting>
  <conditionalFormatting sqref="Q314">
    <cfRule type="cellIs" dxfId="609" priority="645" operator="equal">
      <formula>""</formula>
    </cfRule>
    <cfRule type="cellIs" dxfId="608" priority="646" operator="equal">
      <formula>"Введите здесь значение"</formula>
    </cfRule>
  </conditionalFormatting>
  <conditionalFormatting sqref="Q332">
    <cfRule type="cellIs" dxfId="607" priority="636" operator="equal">
      <formula>""</formula>
    </cfRule>
    <cfRule type="cellIs" dxfId="606" priority="637" operator="equal">
      <formula>"Введите здесь значение"</formula>
    </cfRule>
  </conditionalFormatting>
  <conditionalFormatting sqref="Q368">
    <cfRule type="cellIs" dxfId="605" priority="634" operator="equal">
      <formula>""</formula>
    </cfRule>
    <cfRule type="cellIs" dxfId="604" priority="635" operator="equal">
      <formula>"Введите здесь значение"</formula>
    </cfRule>
  </conditionalFormatting>
  <conditionalFormatting sqref="N392">
    <cfRule type="cellIs" dxfId="603" priority="623" operator="equal">
      <formula>"Этот показатель вычисляется по введенному значению в ячейке справа"</formula>
    </cfRule>
  </conditionalFormatting>
  <conditionalFormatting sqref="Q392">
    <cfRule type="cellIs" dxfId="602" priority="624" operator="equal">
      <formula>""</formula>
    </cfRule>
    <cfRule type="cellIs" dxfId="601" priority="625" operator="equal">
      <formula>"Введите здесь значение"</formula>
    </cfRule>
  </conditionalFormatting>
  <conditionalFormatting sqref="Q395">
    <cfRule type="cellIs" dxfId="600" priority="621" operator="equal">
      <formula>""</formula>
    </cfRule>
    <cfRule type="cellIs" dxfId="599" priority="622" operator="equal">
      <formula>"Введите здесь значение"</formula>
    </cfRule>
  </conditionalFormatting>
  <conditionalFormatting sqref="N395">
    <cfRule type="cellIs" dxfId="598" priority="611" operator="equal">
      <formula>"Этот показатель вычисляется по введенному значению в ячейке справа"</formula>
    </cfRule>
  </conditionalFormatting>
  <conditionalFormatting sqref="Q386">
    <cfRule type="cellIs" dxfId="597" priority="612" operator="equal">
      <formula>""</formula>
    </cfRule>
    <cfRule type="cellIs" dxfId="596" priority="613" operator="equal">
      <formula>"Введите здесь значение"</formula>
    </cfRule>
  </conditionalFormatting>
  <conditionalFormatting sqref="N398">
    <cfRule type="cellIs" dxfId="595" priority="614" operator="equal">
      <formula>"Этот показатель вычисляется по введенному значению в ячейке справа"</formula>
    </cfRule>
  </conditionalFormatting>
  <conditionalFormatting sqref="Q398">
    <cfRule type="cellIs" dxfId="594" priority="615" operator="equal">
      <formula>""</formula>
    </cfRule>
    <cfRule type="cellIs" dxfId="593" priority="616" operator="equal">
      <formula>"Введите здесь значение"</formula>
    </cfRule>
  </conditionalFormatting>
  <conditionalFormatting sqref="N215">
    <cfRule type="cellIs" dxfId="592" priority="379" operator="equal">
      <formula>"Этот показатель вычисляется по введенному значению в ячейке справа"</formula>
    </cfRule>
  </conditionalFormatting>
  <conditionalFormatting sqref="N278">
    <cfRule type="cellIs" dxfId="591" priority="372" operator="equal">
      <formula>"Этот показатель вычисляется по введенному значению в ячейке справа"</formula>
    </cfRule>
  </conditionalFormatting>
  <conditionalFormatting sqref="N119">
    <cfRule type="cellIs" dxfId="590" priority="388" operator="equal">
      <formula>"Этот показатель вычисляется по введенному значению в ячейке справа"</formula>
    </cfRule>
  </conditionalFormatting>
  <conditionalFormatting sqref="N242">
    <cfRule type="cellIs" dxfId="589" priority="374" operator="equal">
      <formula>"Этот показатель вычисляется по введенному значению в ячейке справа"</formula>
    </cfRule>
  </conditionalFormatting>
  <conditionalFormatting sqref="N200">
    <cfRule type="cellIs" dxfId="588" priority="382" operator="equal">
      <formula>"Этот показатель вычисляется по введенному значению в ячейке справа"</formula>
    </cfRule>
  </conditionalFormatting>
  <conditionalFormatting sqref="N248">
    <cfRule type="cellIs" dxfId="587" priority="373" operator="equal">
      <formula>"Этот показатель вычисляется по введенному значению в ячейке справа"</formula>
    </cfRule>
  </conditionalFormatting>
  <conditionalFormatting sqref="N212">
    <cfRule type="cellIs" dxfId="586" priority="381" operator="equal">
      <formula>"Этот показатель вычисляется по введенному значению в ячейке справа"</formula>
    </cfRule>
  </conditionalFormatting>
  <conditionalFormatting sqref="N221">
    <cfRule type="cellIs" dxfId="585" priority="378" operator="equal">
      <formula>"Этот показатель вычисляется по введенному значению в ячейке справа"</formula>
    </cfRule>
  </conditionalFormatting>
  <conditionalFormatting sqref="N188">
    <cfRule type="cellIs" dxfId="584" priority="383" operator="equal">
      <formula>"Этот показатель вычисляется по введенному значению в ячейке справа"</formula>
    </cfRule>
  </conditionalFormatting>
  <conditionalFormatting sqref="N209">
    <cfRule type="cellIs" dxfId="583" priority="380" operator="equal">
      <formula>"Этот показатель вычисляется по введенному значению в ячейке справа"</formula>
    </cfRule>
  </conditionalFormatting>
  <conditionalFormatting sqref="N314">
    <cfRule type="cellIs" dxfId="582" priority="367" operator="equal">
      <formula>"Этот показатель вычисляется по введенному значению в ячейке справа"</formula>
    </cfRule>
  </conditionalFormatting>
  <conditionalFormatting sqref="N224">
    <cfRule type="cellIs" dxfId="581" priority="377" operator="equal">
      <formula>"Этот показатель вычисляется по введенному значению в ячейке справа"</formula>
    </cfRule>
  </conditionalFormatting>
  <conditionalFormatting sqref="N290">
    <cfRule type="cellIs" dxfId="580" priority="369" operator="equal">
      <formula>"Этот показатель вычисляется по введенному значению в ячейке справа"</formula>
    </cfRule>
  </conditionalFormatting>
  <conditionalFormatting sqref="N287">
    <cfRule type="cellIs" dxfId="579" priority="370" operator="equal">
      <formula>"Этот показатель вычисляется по введенному значению в ячейке справа"</formula>
    </cfRule>
  </conditionalFormatting>
  <conditionalFormatting sqref="N323">
    <cfRule type="cellIs" dxfId="578" priority="366" operator="equal">
      <formula>"Этот показатель вычисляется по введенному значению в ячейке справа"</formula>
    </cfRule>
  </conditionalFormatting>
  <conditionalFormatting sqref="N407">
    <cfRule type="cellIs" dxfId="577" priority="363" operator="equal">
      <formula>"Этот показатель вычисляется по введенному значению в ячейке справа"</formula>
    </cfRule>
  </conditionalFormatting>
  <conditionalFormatting sqref="N305">
    <cfRule type="cellIs" dxfId="576" priority="368" operator="equal">
      <formula>"Этот показатель вычисляется по введенному значению в ячейке справа"</formula>
    </cfRule>
  </conditionalFormatting>
  <conditionalFormatting sqref="N284">
    <cfRule type="cellIs" dxfId="575" priority="371" operator="equal">
      <formula>"Этот показатель вычисляется по введенному значению в ячейке справа"</formula>
    </cfRule>
  </conditionalFormatting>
  <conditionalFormatting sqref="N401">
    <cfRule type="cellIs" dxfId="574" priority="364" operator="equal">
      <formula>"Этот показатель вычисляется по введенному значению в ячейке справа"</formula>
    </cfRule>
  </conditionalFormatting>
  <conditionalFormatting sqref="Q341">
    <cfRule type="cellIs" dxfId="573" priority="356" operator="equal">
      <formula>""</formula>
    </cfRule>
    <cfRule type="cellIs" dxfId="572" priority="357" operator="equal">
      <formula>"Введите здесь значение"</formula>
    </cfRule>
  </conditionalFormatting>
  <conditionalFormatting sqref="Q338">
    <cfRule type="cellIs" dxfId="571" priority="353" operator="equal">
      <formula>""</formula>
    </cfRule>
    <cfRule type="cellIs" dxfId="570" priority="354" operator="equal">
      <formula>"Введите здесь значение"</formula>
    </cfRule>
  </conditionalFormatting>
  <conditionalFormatting sqref="N344">
    <cfRule type="cellIs" dxfId="569" priority="341" operator="equal">
      <formula>"Этот показатель вычисляется по введенному значению в ячейке справа"</formula>
    </cfRule>
  </conditionalFormatting>
  <conditionalFormatting sqref="Q344">
    <cfRule type="cellIs" dxfId="568" priority="342" operator="equal">
      <formula>""</formula>
    </cfRule>
    <cfRule type="cellIs" dxfId="567" priority="343" operator="equal">
      <formula>"Введите здесь значение"</formula>
    </cfRule>
  </conditionalFormatting>
  <conditionalFormatting sqref="Q350">
    <cfRule type="cellIs" dxfId="566" priority="336" operator="equal">
      <formula>""</formula>
    </cfRule>
    <cfRule type="cellIs" dxfId="565" priority="337" operator="equal">
      <formula>"Введите здесь значение"</formula>
    </cfRule>
  </conditionalFormatting>
  <conditionalFormatting sqref="Q347">
    <cfRule type="cellIs" dxfId="564" priority="339" operator="equal">
      <formula>""</formula>
    </cfRule>
    <cfRule type="cellIs" dxfId="563" priority="340" operator="equal">
      <formula>"Введите здесь значение"</formula>
    </cfRule>
  </conditionalFormatting>
  <conditionalFormatting sqref="Q353">
    <cfRule type="cellIs" dxfId="562" priority="333" operator="equal">
      <formula>""</formula>
    </cfRule>
    <cfRule type="cellIs" dxfId="561" priority="334" operator="equal">
      <formula>"Введите здесь значение"</formula>
    </cfRule>
  </conditionalFormatting>
  <conditionalFormatting sqref="Q356">
    <cfRule type="cellIs" dxfId="560" priority="330" operator="equal">
      <formula>""</formula>
    </cfRule>
    <cfRule type="cellIs" dxfId="559" priority="331" operator="equal">
      <formula>"Введите здесь значение"</formula>
    </cfRule>
  </conditionalFormatting>
  <conditionalFormatting sqref="Q47">
    <cfRule type="cellIs" dxfId="558" priority="327" operator="equal">
      <formula>""</formula>
    </cfRule>
    <cfRule type="cellIs" dxfId="557" priority="328" operator="equal">
      <formula>"Введите здесь значение"</formula>
    </cfRule>
  </conditionalFormatting>
  <conditionalFormatting sqref="Q59">
    <cfRule type="cellIs" dxfId="556" priority="321" operator="equal">
      <formula>""</formula>
    </cfRule>
    <cfRule type="cellIs" dxfId="555" priority="322" operator="equal">
      <formula>"Введите здесь значение"</formula>
    </cfRule>
  </conditionalFormatting>
  <conditionalFormatting sqref="Q71">
    <cfRule type="cellIs" dxfId="554" priority="315" operator="equal">
      <formula>""</formula>
    </cfRule>
    <cfRule type="cellIs" dxfId="553" priority="316" operator="equal">
      <formula>"Введите здесь значение"</formula>
    </cfRule>
  </conditionalFormatting>
  <conditionalFormatting sqref="Q65">
    <cfRule type="cellIs" dxfId="552" priority="318" operator="equal">
      <formula>""</formula>
    </cfRule>
    <cfRule type="cellIs" dxfId="551" priority="319" operator="equal">
      <formula>"Введите здесь значение"</formula>
    </cfRule>
  </conditionalFormatting>
  <conditionalFormatting sqref="Q38">
    <cfRule type="cellIs" dxfId="550" priority="312" operator="equal">
      <formula>""</formula>
    </cfRule>
    <cfRule type="cellIs" dxfId="549" priority="313" operator="equal">
      <formula>"Введите здесь значение"</formula>
    </cfRule>
  </conditionalFormatting>
  <conditionalFormatting sqref="Q50">
    <cfRule type="cellIs" dxfId="548" priority="307" operator="equal">
      <formula>""</formula>
    </cfRule>
    <cfRule type="cellIs" dxfId="547" priority="308" operator="equal">
      <formula>"Введите здесь значение"</formula>
    </cfRule>
  </conditionalFormatting>
  <conditionalFormatting sqref="Q44">
    <cfRule type="cellIs" dxfId="546" priority="310" operator="equal">
      <formula>""</formula>
    </cfRule>
    <cfRule type="cellIs" dxfId="545" priority="311" operator="equal">
      <formula>"Введите здесь значение"</formula>
    </cfRule>
  </conditionalFormatting>
  <conditionalFormatting sqref="N74">
    <cfRule type="cellIs" dxfId="544" priority="282" operator="equal">
      <formula>"Этот показатель вычисляется по введенному значению в ячейке справа"</formula>
    </cfRule>
  </conditionalFormatting>
  <conditionalFormatting sqref="Q56">
    <cfRule type="cellIs" dxfId="543" priority="302" operator="equal">
      <formula>""</formula>
    </cfRule>
    <cfRule type="cellIs" dxfId="542" priority="303" operator="equal">
      <formula>"Введите здесь значение"</formula>
    </cfRule>
  </conditionalFormatting>
  <conditionalFormatting sqref="Q62">
    <cfRule type="cellIs" dxfId="541" priority="300" operator="equal">
      <formula>""</formula>
    </cfRule>
    <cfRule type="cellIs" dxfId="540" priority="301" operator="equal">
      <formula>"Введите здесь значение"</formula>
    </cfRule>
  </conditionalFormatting>
  <conditionalFormatting sqref="Q53">
    <cfRule type="cellIs" dxfId="539" priority="305" operator="equal">
      <formula>""</formula>
    </cfRule>
    <cfRule type="cellIs" dxfId="538" priority="306" operator="equal">
      <formula>"Введите здесь значение"</formula>
    </cfRule>
  </conditionalFormatting>
  <conditionalFormatting sqref="N53">
    <cfRule type="cellIs" dxfId="537" priority="304" operator="equal">
      <formula>"Этот показатель вычисляется по введенному значению в ячейке справа"</formula>
    </cfRule>
  </conditionalFormatting>
  <conditionalFormatting sqref="Q77">
    <cfRule type="cellIs" dxfId="536" priority="288" operator="equal">
      <formula>""</formula>
    </cfRule>
    <cfRule type="cellIs" dxfId="535" priority="289" operator="equal">
      <formula>"Введите здесь значение"</formula>
    </cfRule>
  </conditionalFormatting>
  <conditionalFormatting sqref="N86">
    <cfRule type="cellIs" dxfId="534" priority="278" operator="equal">
      <formula>"Этот показатель вычисляется по введенному значению в ячейке справа"</formula>
    </cfRule>
  </conditionalFormatting>
  <conditionalFormatting sqref="Q68">
    <cfRule type="cellIs" dxfId="533" priority="296" operator="equal">
      <formula>""</formula>
    </cfRule>
    <cfRule type="cellIs" dxfId="532" priority="297" operator="equal">
      <formula>"Введите здесь значение"</formula>
    </cfRule>
  </conditionalFormatting>
  <conditionalFormatting sqref="N71">
    <cfRule type="cellIs" dxfId="531" priority="295" operator="equal">
      <formula>"Этот показатель вычисляется по введенному значению в ячейке справа"</formula>
    </cfRule>
  </conditionalFormatting>
  <conditionalFormatting sqref="Q74">
    <cfRule type="cellIs" dxfId="530" priority="293" operator="equal">
      <formula>""</formula>
    </cfRule>
    <cfRule type="cellIs" dxfId="529" priority="294" operator="equal">
      <formula>"Введите здесь значение"</formula>
    </cfRule>
  </conditionalFormatting>
  <conditionalFormatting sqref="Q86">
    <cfRule type="cellIs" dxfId="528" priority="279" operator="equal">
      <formula>""</formula>
    </cfRule>
    <cfRule type="cellIs" dxfId="527" priority="280" operator="equal">
      <formula>"Введите здесь значение"</formula>
    </cfRule>
  </conditionalFormatting>
  <conditionalFormatting sqref="Q89">
    <cfRule type="cellIs" dxfId="526" priority="276" operator="equal">
      <formula>""</formula>
    </cfRule>
    <cfRule type="cellIs" dxfId="525" priority="277" operator="equal">
      <formula>"Введите здесь значение"</formula>
    </cfRule>
  </conditionalFormatting>
  <conditionalFormatting sqref="Q140">
    <cfRule type="cellIs" dxfId="524" priority="251" operator="equal">
      <formula>""</formula>
    </cfRule>
    <cfRule type="cellIs" dxfId="523" priority="252" operator="equal">
      <formula>"Введите здесь значение"</formula>
    </cfRule>
  </conditionalFormatting>
  <conditionalFormatting sqref="Q146">
    <cfRule type="cellIs" dxfId="522" priority="242" operator="equal">
      <formula>""</formula>
    </cfRule>
    <cfRule type="cellIs" dxfId="521" priority="243" operator="equal">
      <formula>"Введите здесь значение"</formula>
    </cfRule>
  </conditionalFormatting>
  <conditionalFormatting sqref="Q113">
    <cfRule type="cellIs" dxfId="520" priority="269" operator="equal">
      <formula>""</formula>
    </cfRule>
    <cfRule type="cellIs" dxfId="519" priority="270" operator="equal">
      <formula>"Введите здесь значение"</formula>
    </cfRule>
  </conditionalFormatting>
  <conditionalFormatting sqref="Q122">
    <cfRule type="cellIs" dxfId="518" priority="266" operator="equal">
      <formula>""</formula>
    </cfRule>
    <cfRule type="cellIs" dxfId="517" priority="267" operator="equal">
      <formula>"Введите здесь значение"</formula>
    </cfRule>
  </conditionalFormatting>
  <conditionalFormatting sqref="Q125">
    <cfRule type="cellIs" dxfId="516" priority="263" operator="equal">
      <formula>""</formula>
    </cfRule>
    <cfRule type="cellIs" dxfId="515" priority="264" operator="equal">
      <formula>"Введите здесь значение"</formula>
    </cfRule>
  </conditionalFormatting>
  <conditionalFormatting sqref="Q131">
    <cfRule type="cellIs" dxfId="514" priority="260" operator="equal">
      <formula>""</formula>
    </cfRule>
    <cfRule type="cellIs" dxfId="513" priority="261" operator="equal">
      <formula>"Введите здесь значение"</formula>
    </cfRule>
  </conditionalFormatting>
  <conditionalFormatting sqref="Q134">
    <cfRule type="cellIs" dxfId="512" priority="257" operator="equal">
      <formula>""</formula>
    </cfRule>
    <cfRule type="cellIs" dxfId="511" priority="258" operator="equal">
      <formula>"Введите здесь значение"</formula>
    </cfRule>
  </conditionalFormatting>
  <conditionalFormatting sqref="Q137">
    <cfRule type="cellIs" dxfId="510" priority="254" operator="equal">
      <formula>""</formula>
    </cfRule>
    <cfRule type="cellIs" dxfId="509" priority="255" operator="equal">
      <formula>"Введите здесь значение"</formula>
    </cfRule>
  </conditionalFormatting>
  <conditionalFormatting sqref="Q143">
    <cfRule type="cellIs" dxfId="508" priority="248" operator="equal">
      <formula>""</formula>
    </cfRule>
    <cfRule type="cellIs" dxfId="507" priority="249" operator="equal">
      <formula>"Введите здесь значение"</formula>
    </cfRule>
  </conditionalFormatting>
  <conditionalFormatting sqref="Q155">
    <cfRule type="cellIs" dxfId="506" priority="245" operator="equal">
      <formula>""</formula>
    </cfRule>
    <cfRule type="cellIs" dxfId="505" priority="246" operator="equal">
      <formula>"Введите здесь значение"</formula>
    </cfRule>
  </conditionalFormatting>
  <conditionalFormatting sqref="Q149">
    <cfRule type="cellIs" dxfId="504" priority="239" operator="equal">
      <formula>""</formula>
    </cfRule>
    <cfRule type="cellIs" dxfId="503" priority="240" operator="equal">
      <formula>"Введите здесь значение"</formula>
    </cfRule>
  </conditionalFormatting>
  <conditionalFormatting sqref="Q152">
    <cfRule type="cellIs" dxfId="502" priority="236" operator="equal">
      <formula>""</formula>
    </cfRule>
    <cfRule type="cellIs" dxfId="501" priority="237" operator="equal">
      <formula>"Введите здесь значение"</formula>
    </cfRule>
  </conditionalFormatting>
  <conditionalFormatting sqref="Q389">
    <cfRule type="cellIs" dxfId="500" priority="186" operator="equal">
      <formula>""</formula>
    </cfRule>
    <cfRule type="cellIs" dxfId="499" priority="187" operator="equal">
      <formula>"Введите здесь значение"</formula>
    </cfRule>
  </conditionalFormatting>
  <conditionalFormatting sqref="Q14">
    <cfRule type="cellIs" dxfId="498" priority="117" operator="equal">
      <formula>""</formula>
    </cfRule>
    <cfRule type="cellIs" dxfId="497" priority="118" operator="equal">
      <formula>"Укажите здесь ссылку на документ"</formula>
    </cfRule>
  </conditionalFormatting>
  <conditionalFormatting sqref="Q15">
    <cfRule type="cellIs" dxfId="496" priority="115" operator="equal">
      <formula>""</formula>
    </cfRule>
    <cfRule type="cellIs" dxfId="495" priority="116" operator="equal">
      <formula>"Укажите здесь название документа и соответствующий номер страницы"</formula>
    </cfRule>
  </conditionalFormatting>
  <conditionalFormatting sqref="N14:O15">
    <cfRule type="cellIs" dxfId="494" priority="114" operator="equal">
      <formula>"Укажите здесь ""Имеется"" или ""Отсутствует"""</formula>
    </cfRule>
  </conditionalFormatting>
  <conditionalFormatting sqref="Q14:S14">
    <cfRule type="expression" dxfId="493" priority="113" stopIfTrue="1">
      <formula>$N14="Отсутствует"</formula>
    </cfRule>
  </conditionalFormatting>
  <conditionalFormatting sqref="Q15:S15">
    <cfRule type="expression" dxfId="492" priority="112" stopIfTrue="1">
      <formula>$N14="Отсутствует"</formula>
    </cfRule>
  </conditionalFormatting>
  <conditionalFormatting sqref="Q17">
    <cfRule type="cellIs" dxfId="491" priority="75" operator="equal">
      <formula>""</formula>
    </cfRule>
    <cfRule type="cellIs" dxfId="490" priority="76" operator="equal">
      <formula>"Укажите здесь ссылку на документ"</formula>
    </cfRule>
  </conditionalFormatting>
  <conditionalFormatting sqref="Q18">
    <cfRule type="cellIs" dxfId="489" priority="73" operator="equal">
      <formula>""</formula>
    </cfRule>
    <cfRule type="cellIs" dxfId="488" priority="74" operator="equal">
      <formula>"Укажите здесь название документа и соответствующий номер страницы"</formula>
    </cfRule>
  </conditionalFormatting>
  <conditionalFormatting sqref="N17:O18">
    <cfRule type="cellIs" dxfId="487" priority="72" operator="equal">
      <formula>"Укажите здесь ""Имеется"" или ""Отсутствует"""</formula>
    </cfRule>
  </conditionalFormatting>
  <conditionalFormatting sqref="Q17:S17">
    <cfRule type="expression" dxfId="486" priority="71" stopIfTrue="1">
      <formula>$N17="Отсутствует"</formula>
    </cfRule>
  </conditionalFormatting>
  <conditionalFormatting sqref="Q18:S18">
    <cfRule type="expression" dxfId="485" priority="70" stopIfTrue="1">
      <formula>$N17="Отсутствует"</formula>
    </cfRule>
  </conditionalFormatting>
  <conditionalFormatting sqref="Q29 Q32">
    <cfRule type="cellIs" dxfId="484" priority="68" operator="equal">
      <formula>""</formula>
    </cfRule>
    <cfRule type="cellIs" dxfId="483" priority="69" operator="equal">
      <formula>"Укажите здесь ссылку на документ"</formula>
    </cfRule>
  </conditionalFormatting>
  <conditionalFormatting sqref="Q30 Q33">
    <cfRule type="cellIs" dxfId="482" priority="66" operator="equal">
      <formula>""</formula>
    </cfRule>
    <cfRule type="cellIs" dxfId="481" priority="67" operator="equal">
      <formula>"Укажите здесь название документа и соответствующий номер страницы"</formula>
    </cfRule>
  </conditionalFormatting>
  <conditionalFormatting sqref="N29:O30 N32:O33">
    <cfRule type="cellIs" dxfId="480" priority="65" operator="equal">
      <formula>"Укажите здесь ""Имеется"" или ""Отсутствует"""</formula>
    </cfRule>
  </conditionalFormatting>
  <conditionalFormatting sqref="Q29:S29 Q32:S32">
    <cfRule type="expression" dxfId="479" priority="64" stopIfTrue="1">
      <formula>$N29="Отсутствует"</formula>
    </cfRule>
  </conditionalFormatting>
  <conditionalFormatting sqref="Q30:S30 Q33:S33">
    <cfRule type="expression" dxfId="478" priority="63" stopIfTrue="1">
      <formula>$N29="Отсутствует"</formula>
    </cfRule>
  </conditionalFormatting>
  <conditionalFormatting sqref="Q173">
    <cfRule type="cellIs" dxfId="477" priority="61" operator="equal">
      <formula>""</formula>
    </cfRule>
    <cfRule type="cellIs" dxfId="476" priority="62" operator="equal">
      <formula>"Укажите здесь ссылку на документ"</formula>
    </cfRule>
  </conditionalFormatting>
  <conditionalFormatting sqref="Q174">
    <cfRule type="cellIs" dxfId="475" priority="59" operator="equal">
      <formula>""</formula>
    </cfRule>
    <cfRule type="cellIs" dxfId="474" priority="60" operator="equal">
      <formula>"Укажите здесь название документа и соответствующий номер страницы"</formula>
    </cfRule>
  </conditionalFormatting>
  <conditionalFormatting sqref="N173:O174">
    <cfRule type="cellIs" dxfId="473" priority="58" operator="equal">
      <formula>"Укажите здесь ""Имеется"" или ""Отсутствует"""</formula>
    </cfRule>
  </conditionalFormatting>
  <conditionalFormatting sqref="Q173:S173">
    <cfRule type="expression" dxfId="472" priority="57" stopIfTrue="1">
      <formula>$N173="Отсутствует"</formula>
    </cfRule>
  </conditionalFormatting>
  <conditionalFormatting sqref="Q174:S174">
    <cfRule type="expression" dxfId="471" priority="56" stopIfTrue="1">
      <formula>$N173="Отсутствует"</formula>
    </cfRule>
  </conditionalFormatting>
  <conditionalFormatting sqref="Q293 Q296">
    <cfRule type="cellIs" dxfId="470" priority="54" operator="equal">
      <formula>""</formula>
    </cfRule>
    <cfRule type="cellIs" dxfId="469" priority="55" operator="equal">
      <formula>"Укажите здесь ссылку на документ"</formula>
    </cfRule>
  </conditionalFormatting>
  <conditionalFormatting sqref="Q294 Q297">
    <cfRule type="cellIs" dxfId="468" priority="52" operator="equal">
      <formula>""</formula>
    </cfRule>
    <cfRule type="cellIs" dxfId="467" priority="53" operator="equal">
      <formula>"Укажите здесь название документа и соответствующий номер страницы"</formula>
    </cfRule>
  </conditionalFormatting>
  <conditionalFormatting sqref="N293:O294 N296:O297">
    <cfRule type="cellIs" dxfId="466" priority="51" operator="equal">
      <formula>"Укажите здесь ""Имеется"" или ""Отсутствует"""</formula>
    </cfRule>
  </conditionalFormatting>
  <conditionalFormatting sqref="Q293:S293 Q296:S296">
    <cfRule type="expression" dxfId="465" priority="50" stopIfTrue="1">
      <formula>$N293="Отсутствует"</formula>
    </cfRule>
  </conditionalFormatting>
  <conditionalFormatting sqref="Q294:S294 Q297:S297">
    <cfRule type="expression" dxfId="464" priority="49" stopIfTrue="1">
      <formula>$N293="Отсутствует"</formula>
    </cfRule>
  </conditionalFormatting>
  <conditionalFormatting sqref="Q326">
    <cfRule type="cellIs" dxfId="463" priority="47" operator="equal">
      <formula>""</formula>
    </cfRule>
    <cfRule type="cellIs" dxfId="462" priority="48" operator="equal">
      <formula>"Укажите здесь ссылку на документ"</formula>
    </cfRule>
  </conditionalFormatting>
  <conditionalFormatting sqref="Q327">
    <cfRule type="cellIs" dxfId="461" priority="45" operator="equal">
      <formula>""</formula>
    </cfRule>
    <cfRule type="cellIs" dxfId="460" priority="46" operator="equal">
      <formula>"Укажите здесь название документа и соответствующий номер страницы"</formula>
    </cfRule>
  </conditionalFormatting>
  <conditionalFormatting sqref="N326:O327">
    <cfRule type="cellIs" dxfId="459" priority="44" operator="equal">
      <formula>"Укажите здесь ""Имеется"" или ""Отсутствует"""</formula>
    </cfRule>
  </conditionalFormatting>
  <conditionalFormatting sqref="Q326:S326">
    <cfRule type="expression" dxfId="458" priority="43" stopIfTrue="1">
      <formula>$N326="Отсутствует"</formula>
    </cfRule>
  </conditionalFormatting>
  <conditionalFormatting sqref="Q327:S327">
    <cfRule type="expression" dxfId="457" priority="42" stopIfTrue="1">
      <formula>$N326="Отсутствует"</formula>
    </cfRule>
  </conditionalFormatting>
  <conditionalFormatting sqref="Q374 Q377">
    <cfRule type="cellIs" dxfId="456" priority="40" operator="equal">
      <formula>""</formula>
    </cfRule>
    <cfRule type="cellIs" dxfId="455" priority="41" operator="equal">
      <formula>"Укажите здесь ссылку на документ"</formula>
    </cfRule>
  </conditionalFormatting>
  <conditionalFormatting sqref="Q375 Q378">
    <cfRule type="cellIs" dxfId="454" priority="38" operator="equal">
      <formula>""</formula>
    </cfRule>
    <cfRule type="cellIs" dxfId="453" priority="39" operator="equal">
      <formula>"Укажите здесь название документа и соответствующий номер страницы"</formula>
    </cfRule>
  </conditionalFormatting>
  <conditionalFormatting sqref="N374:O375 N377:O378">
    <cfRule type="cellIs" dxfId="452" priority="37" operator="equal">
      <formula>"Укажите здесь ""Имеется"" или ""Отсутствует"""</formula>
    </cfRule>
  </conditionalFormatting>
  <conditionalFormatting sqref="Q374:S374 Q377:S377">
    <cfRule type="expression" dxfId="451" priority="36" stopIfTrue="1">
      <formula>$N374="Отсутствует"</formula>
    </cfRule>
  </conditionalFormatting>
  <conditionalFormatting sqref="Q375:S375 Q378:S378">
    <cfRule type="expression" dxfId="450" priority="35" stopIfTrue="1">
      <formula>$N374="Отсутствует"</formula>
    </cfRule>
  </conditionalFormatting>
  <conditionalFormatting sqref="N47">
    <cfRule type="cellIs" dxfId="449" priority="34" operator="equal">
      <formula>"Этот показатель вычисляется по введенному значению в ячейке справа"</formula>
    </cfRule>
  </conditionalFormatting>
  <conditionalFormatting sqref="N59">
    <cfRule type="cellIs" dxfId="448" priority="33" operator="equal">
      <formula>"Этот показатель вычисляется по введенному значению в ячейке справа"</formula>
    </cfRule>
  </conditionalFormatting>
  <conditionalFormatting sqref="N65">
    <cfRule type="cellIs" dxfId="447" priority="32" operator="equal">
      <formula>"Этот показатель вычисляется по введенному значению в ячейке справа"</formula>
    </cfRule>
  </conditionalFormatting>
  <conditionalFormatting sqref="N77">
    <cfRule type="cellIs" dxfId="446" priority="31" operator="equal">
      <formula>"Этот показатель вычисляется по введенному значению в ячейке справа"</formula>
    </cfRule>
  </conditionalFormatting>
  <conditionalFormatting sqref="N80">
    <cfRule type="cellIs" dxfId="445" priority="30" operator="equal">
      <formula>"Этот показатель вычисляется по введенному значению в ячейке справа"</formula>
    </cfRule>
  </conditionalFormatting>
  <conditionalFormatting sqref="N89">
    <cfRule type="cellIs" dxfId="444" priority="29" operator="equal">
      <formula>"Этот показатель вычисляется по введенному значению в ячейке справа"</formula>
    </cfRule>
  </conditionalFormatting>
  <conditionalFormatting sqref="N92">
    <cfRule type="cellIs" dxfId="443" priority="28" operator="equal">
      <formula>"Этот показатель вычисляется по введенному значению в ячейке справа"</formula>
    </cfRule>
  </conditionalFormatting>
  <conditionalFormatting sqref="N104">
    <cfRule type="cellIs" dxfId="442" priority="27" operator="equal">
      <formula>"Этот показатель вычисляется по введенному значению в ячейке справа"</formula>
    </cfRule>
  </conditionalFormatting>
  <conditionalFormatting sqref="N107">
    <cfRule type="cellIs" dxfId="441" priority="26" operator="equal">
      <formula>"Этот показатель вычисляется по введенному значению в ячейке справа"</formula>
    </cfRule>
  </conditionalFormatting>
  <conditionalFormatting sqref="N110">
    <cfRule type="cellIs" dxfId="440" priority="25" operator="equal">
      <formula>"Этот показатель вычисляется по введенному значению в ячейке справа"</formula>
    </cfRule>
  </conditionalFormatting>
  <conditionalFormatting sqref="N113">
    <cfRule type="cellIs" dxfId="439" priority="24" operator="equal">
      <formula>"Этот показатель вычисляется по введенному значению в ячейке справа"</formula>
    </cfRule>
  </conditionalFormatting>
  <conditionalFormatting sqref="N116">
    <cfRule type="cellIs" dxfId="438" priority="23" operator="equal">
      <formula>"Этот показатель вычисляется по введенному значению в ячейке справа"</formula>
    </cfRule>
  </conditionalFormatting>
  <conditionalFormatting sqref="N122">
    <cfRule type="cellIs" dxfId="437" priority="22" operator="equal">
      <formula>"Этот показатель вычисляется по введенному значению в ячейке справа"</formula>
    </cfRule>
  </conditionalFormatting>
  <conditionalFormatting sqref="N125">
    <cfRule type="cellIs" dxfId="436" priority="21" operator="equal">
      <formula>"Этот показатель вычисляется по введенному значению в ячейке справа"</formula>
    </cfRule>
  </conditionalFormatting>
  <conditionalFormatting sqref="N128">
    <cfRule type="cellIs" dxfId="435" priority="20" operator="equal">
      <formula>"Этот показатель вычисляется по введенному значению в ячейке справа"</formula>
    </cfRule>
  </conditionalFormatting>
  <conditionalFormatting sqref="N131">
    <cfRule type="cellIs" dxfId="434" priority="19" operator="equal">
      <formula>"Этот показатель вычисляется по введенному значению в ячейке справа"</formula>
    </cfRule>
  </conditionalFormatting>
  <conditionalFormatting sqref="N134">
    <cfRule type="cellIs" dxfId="433" priority="18" operator="equal">
      <formula>"Этот показатель вычисляется по введенному значению в ячейке справа"</formula>
    </cfRule>
  </conditionalFormatting>
  <conditionalFormatting sqref="N137">
    <cfRule type="cellIs" dxfId="432" priority="17" operator="equal">
      <formula>"Этот показатель вычисляется по введенному значению в ячейке справа"</formula>
    </cfRule>
  </conditionalFormatting>
  <conditionalFormatting sqref="N140">
    <cfRule type="cellIs" dxfId="431" priority="16" operator="equal">
      <formula>"Этот показатель вычисляется по введенному значению в ячейке справа"</formula>
    </cfRule>
  </conditionalFormatting>
  <conditionalFormatting sqref="N143">
    <cfRule type="cellIs" dxfId="430" priority="15" operator="equal">
      <formula>"Этот показатель вычисляется по введенному значению в ячейке справа"</formula>
    </cfRule>
  </conditionalFormatting>
  <conditionalFormatting sqref="N146">
    <cfRule type="cellIs" dxfId="429" priority="14" operator="equal">
      <formula>"Этот показатель вычисляется по введенному значению в ячейке справа"</formula>
    </cfRule>
  </conditionalFormatting>
  <conditionalFormatting sqref="N149">
    <cfRule type="cellIs" dxfId="428" priority="13" operator="equal">
      <formula>"Этот показатель вычисляется по введенному значению в ячейке справа"</formula>
    </cfRule>
  </conditionalFormatting>
  <conditionalFormatting sqref="N152">
    <cfRule type="cellIs" dxfId="427" priority="12" operator="equal">
      <formula>"Этот показатель вычисляется по введенному значению в ячейке справа"</formula>
    </cfRule>
  </conditionalFormatting>
  <conditionalFormatting sqref="N155">
    <cfRule type="cellIs" dxfId="426" priority="11" operator="equal">
      <formula>"Этот показатель вычисляется по введенному значению в ячейке справа"</formula>
    </cfRule>
  </conditionalFormatting>
  <conditionalFormatting sqref="N158">
    <cfRule type="cellIs" dxfId="425" priority="10" operator="equal">
      <formula>"Этот показатель вычисляется по введенному значению в ячейке справа"</formula>
    </cfRule>
  </conditionalFormatting>
  <conditionalFormatting sqref="N233">
    <cfRule type="cellIs" dxfId="424" priority="9" operator="equal">
      <formula>"Этот показатель вычисляется по введенному значению в ячейке справа"</formula>
    </cfRule>
  </conditionalFormatting>
  <conditionalFormatting sqref="N236">
    <cfRule type="cellIs" dxfId="423" priority="8" operator="equal">
      <formula>"Этот показатель вычисляется по введенному значению в ячейке справа"</formula>
    </cfRule>
  </conditionalFormatting>
  <conditionalFormatting sqref="N338">
    <cfRule type="cellIs" dxfId="422" priority="7" operator="equal">
      <formula>"Этот показатель вычисляется по введенному значению в ячейке справа"</formula>
    </cfRule>
  </conditionalFormatting>
  <conditionalFormatting sqref="N341">
    <cfRule type="cellIs" dxfId="421" priority="6" operator="equal">
      <formula>"Этот показатель вычисляется по введенному значению в ячейке справа"</formula>
    </cfRule>
  </conditionalFormatting>
  <conditionalFormatting sqref="N347">
    <cfRule type="cellIs" dxfId="420" priority="5" operator="equal">
      <formula>"Этот показатель вычисляется по введенному значению в ячейке справа"</formula>
    </cfRule>
  </conditionalFormatting>
  <conditionalFormatting sqref="N350">
    <cfRule type="cellIs" dxfId="419" priority="4" operator="equal">
      <formula>"Этот показатель вычисляется по введенному значению в ячейке справа"</formula>
    </cfRule>
  </conditionalFormatting>
  <conditionalFormatting sqref="N353">
    <cfRule type="cellIs" dxfId="418" priority="3" operator="equal">
      <formula>"Этот показатель вычисляется по введенному значению в ячейке справа"</formula>
    </cfRule>
  </conditionalFormatting>
  <conditionalFormatting sqref="N356">
    <cfRule type="cellIs" dxfId="417" priority="2" operator="equal">
      <formula>"Этот показатель вычисляется по введенному значению в ячейке справа"</formula>
    </cfRule>
  </conditionalFormatting>
  <conditionalFormatting sqref="N359">
    <cfRule type="cellIs" dxfId="416" priority="1" operator="equal">
      <formula>"Этот показатель вычисляется по введенному значению в ячейке справа"</formula>
    </cfRule>
  </conditionalFormatting>
  <dataValidations xWindow="280" yWindow="233" count="11">
    <dataValidation type="whole" operator="greaterThanOrEqual" allowBlank="1" showInputMessage="1" showErrorMessage="1" prompt="Введите здесь целое число" sqref="Q80 Q41 Q92 Q104 Q107 Q110 Q116 Q119 Q128 Q158 Q98 Q170 Q182 Q179 Q191 Q194 Q188 Q200 Q203 Q209 Q212 Q215 Q221 Q224 Q230 Q233 Q236 Q242 Q248 Q254 Q260 Q272 Q302 Q305 Q311 Q317 Q323 Q335 Q359 Q365 Q371 Q401 Q383:Q384 Q407 Q275 Q278 Q284 Q287 Q290 Q314 Q332 Q368 Q392 Q395 Q398 Q386:Q387 Q152 Q101 Q341 Q338 Q344 Q347 Q350 Q353 Q356 Q47 Q50 Q59 Q65 Q71 Q38 Q44 Q53 Q56 Q62 Q68 Q74 Q77 Q86 Q89 Q113 Q122 Q125 Q131 Q134 Q137 Q140 Q143 Q155 Q146 Q149 Q389:Q390">
      <formula1>0</formula1>
    </dataValidation>
    <dataValidation allowBlank="1" showInputMessage="1" showErrorMessage="1" prompt="Здесь ничего вводить не требуется" sqref="N80:O81 N149:O150 N407:O408 N395:O396 N41:O42 N77:O78 N125:O126 N89:O90 N92:O93 N107:O108 N113:O114 N119:O120 N170:O171 N182:O183 N191:O192 N194:O195 N188:O189 N203:O204 N212:O213 N200:O201 N209:O210 N215:O216 N221:O222 N224:O225 N158:O159 N233:O234 N242:O243 N254:O255 N287:O288 N290:O291 N302:O303 N317:O318 N314:O315 N335:O336 N323:O324 N371:O372 N356:O357 N401:O402 N272:O273 N275:O276 N248:O249 N278:O279 N284:O285 N311:O312 N305:O306 N392:O393 N398:O399 N236:O237 N338:O339 N344:O345 N341:O342 N347:O348 N350:O351 N353:O354 N59:O60 N155:O156 N53:O54 N47:O48 N71:O72 N74:O75 N65:O66 N86:O87 N104:O105 N110:O111 N116:O117 N122:O123 N128:O129 N131:O132 N134:O135 N137:O138 N140:O141 N152:O153 N143:O144 N146:O147 N359:O360"/>
    <dataValidation allowBlank="1" showInputMessage="1" showErrorMessage="1" prompt="Направление 1.1. Система оценки качества подготовки обучающихся" sqref="F8 D7:E19"/>
    <dataValidation allowBlank="1" showInputMessage="1" showErrorMessage="1" prompt="Часть I. Механизмы управления качеством образовательных результатов" sqref="D5 D20 D263 D161 B4:C407"/>
    <dataValidation allowBlank="1" showInputMessage="1" showErrorMessage="1" prompt="Наличие муниципальных показателей" sqref="H83 H11 H26 H35 F25:G158 H95 F10:G17 F166:F258 G166:G257 F268:G407"/>
    <dataValidation allowBlank="1" showInputMessage="1" showErrorMessage="1" prompt="Направление 1.2. Система работы со ШНРО" sqref="D22:E160 F23"/>
    <dataValidation allowBlank="1" showInputMessage="1" showErrorMessage="1" prompt="Направление 1.3. Система выявления, поддержки и развития способностей и талантов у детей и молодежи" sqref="F164 D163:E262"/>
    <dataValidation allowBlank="1" showInputMessage="1" showErrorMessage="1" prompt="Направление 1.4. Система работы по самоопределению и профессиональной ориентации обучающихся" sqref="F266 D265:E407"/>
    <dataValidation type="list" allowBlank="1" showInputMessage="1" showErrorMessage="1" prompt="Укажите &quot;Имеется&quot; или &quot;Отсутствует&quot;" sqref="N29:O30 N173:O174 N296:O297 N14:O15 N293:O294 N326:O327 N17:O18 N32:O33 N374:O375 N377:O378">
      <formula1>"Имеется, Отсутствует"</formula1>
    </dataValidation>
    <dataValidation type="textLength" operator="greaterThan" allowBlank="1" showInputMessage="1" showErrorMessage="1" prompt="Укажите здесь название документа и соответствующий номер страницы._x000a_Дважды &quot;кликните&quot; ячейку, удалите имеющийся в ней текст, а далее либо введите текст, используя клавиатуру, либо вставьте из буфера обмена скопированный туда заранее текст." sqref="Q30:S30 Q174:S174 Q297:S297 Q15:S15 Q294:S294 Q327:S327 Q18:S18 Q33:S33 Q375:S375 Q378:S378">
      <formula1>10</formula1>
    </dataValidation>
    <dataValidation type="textLength" operator="greaterThan" allowBlank="1" showInputMessage="1" showErrorMessage="1" prompt="Укажите здесь ссылку на документ._x000a_Дважды &quot;кликните&quot; ячейку, удалите имеющийся в ней текст, вставьте из буфера обмена скопированную туда заранее ссылку, используя комбинацию клавиш &quot;Ctrl+V&quot; или контекстное меню после нажатия правой кнопки мыши." sqref="Q29:S29 Q296:S296 Q14:S14 Q293:S293 Q326:S326 Q17:S17 Q32:S32 Q173:S173 Q374:S374 Q377:S377">
      <formula1>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Лист4">
    <tabColor rgb="FF00F66F"/>
  </sheetPr>
  <dimension ref="A1:AB523"/>
  <sheetViews>
    <sheetView showGridLines="0" showRowColHeaders="0" tabSelected="1" zoomScale="60" zoomScaleNormal="60" workbookViewId="0">
      <pane xSplit="19" ySplit="3" topLeftCell="T315" activePane="bottomRight" state="frozen"/>
      <selection pane="topRight" activeCell="T1" sqref="T1"/>
      <selection pane="bottomLeft" activeCell="A4" sqref="A4"/>
      <selection pane="bottomRight" activeCell="N440" sqref="N440:O441"/>
    </sheetView>
  </sheetViews>
  <sheetFormatPr defaultColWidth="9.109375" defaultRowHeight="15.6"/>
  <cols>
    <col min="1" max="1" width="0.44140625" style="153" customWidth="1"/>
    <col min="2" max="6" width="1.88671875" style="1" customWidth="1"/>
    <col min="7" max="7" width="1.88671875" style="1" hidden="1" customWidth="1"/>
    <col min="8" max="8" width="1.88671875" style="69" customWidth="1"/>
    <col min="9" max="10" width="1.88671875" style="1" customWidth="1"/>
    <col min="11" max="11" width="25.33203125" style="2" customWidth="1"/>
    <col min="12" max="12" width="20.6640625" style="2" customWidth="1"/>
    <col min="13" max="13" width="1.6640625" style="2" customWidth="1"/>
    <col min="14" max="15" width="14" style="1" customWidth="1"/>
    <col min="16" max="16" width="1.44140625" style="1" customWidth="1"/>
    <col min="17" max="17" width="12.33203125" style="1" customWidth="1"/>
    <col min="18" max="18" width="31.6640625" style="1" customWidth="1"/>
    <col min="19" max="19" width="31.6640625" style="2" customWidth="1"/>
    <col min="20" max="21" width="17.109375" style="2" customWidth="1"/>
    <col min="22" max="22" width="18.33203125" style="2" customWidth="1"/>
    <col min="23" max="23" width="21" style="2" customWidth="1"/>
    <col min="24" max="24" width="13" style="2" customWidth="1"/>
    <col min="25" max="25" width="15.109375" style="2" customWidth="1"/>
    <col min="26" max="26" width="12.5546875" style="2" customWidth="1"/>
    <col min="27" max="27" width="15" style="3" customWidth="1"/>
    <col min="28" max="28" width="9.109375" style="2"/>
    <col min="29" max="16384" width="9.109375" style="4"/>
  </cols>
  <sheetData>
    <row r="1" spans="1:28" s="88" customFormat="1" ht="23.25" customHeight="1">
      <c r="A1" s="152"/>
      <c r="B1" s="90" t="str">
        <f>Справочник!B1</f>
        <v>Эвенкийский МР</v>
      </c>
      <c r="C1" s="84"/>
      <c r="D1" s="84"/>
      <c r="E1" s="84"/>
      <c r="F1" s="84"/>
      <c r="G1" s="84"/>
      <c r="H1" s="85"/>
      <c r="I1" s="84"/>
      <c r="J1" s="84"/>
      <c r="K1" s="86"/>
      <c r="L1" s="86"/>
      <c r="M1" s="86"/>
      <c r="N1" s="84"/>
      <c r="O1" s="84"/>
      <c r="P1" s="84"/>
      <c r="Q1" s="84"/>
      <c r="R1" s="84"/>
      <c r="S1" s="86"/>
      <c r="T1" s="86"/>
      <c r="U1" s="86"/>
      <c r="V1" s="86"/>
      <c r="W1" s="86"/>
      <c r="X1" s="86"/>
      <c r="Y1" s="86"/>
      <c r="Z1" s="86"/>
      <c r="AA1" s="87"/>
      <c r="AB1" s="86"/>
    </row>
    <row r="2" spans="1:28" ht="7.5" customHeight="1"/>
    <row r="3" spans="1:28" s="8" customFormat="1" ht="27.75" customHeight="1">
      <c r="A3" s="154" t="s">
        <v>486</v>
      </c>
      <c r="B3" s="291" t="s">
        <v>8</v>
      </c>
      <c r="C3" s="292"/>
      <c r="D3" s="292"/>
      <c r="E3" s="292"/>
      <c r="F3" s="292"/>
      <c r="G3" s="292"/>
      <c r="H3" s="292"/>
      <c r="I3" s="292"/>
      <c r="J3" s="292"/>
      <c r="K3" s="292"/>
      <c r="L3" s="292"/>
      <c r="M3" s="292"/>
      <c r="N3" s="292"/>
      <c r="O3" s="292"/>
      <c r="P3" s="292"/>
      <c r="Q3" s="292"/>
      <c r="R3" s="293"/>
      <c r="S3" s="6"/>
      <c r="T3" s="6"/>
      <c r="U3" s="6"/>
      <c r="V3" s="6"/>
      <c r="W3" s="6"/>
      <c r="X3" s="6"/>
      <c r="Y3" s="6"/>
      <c r="Z3" s="6"/>
      <c r="AA3" s="7"/>
      <c r="AB3" s="6"/>
    </row>
    <row r="4" spans="1:28" s="8" customFormat="1" ht="11.25" customHeight="1">
      <c r="A4" s="154"/>
      <c r="B4" s="11"/>
      <c r="C4" s="12"/>
      <c r="D4" s="5"/>
      <c r="E4" s="5"/>
      <c r="F4" s="5"/>
      <c r="G4" s="5"/>
      <c r="H4" s="70"/>
      <c r="I4" s="5"/>
      <c r="J4" s="5"/>
      <c r="K4" s="6"/>
      <c r="L4" s="6"/>
      <c r="M4" s="6"/>
      <c r="N4" s="5"/>
      <c r="O4" s="19"/>
      <c r="P4" s="19"/>
      <c r="Q4" s="19"/>
      <c r="R4" s="5"/>
      <c r="S4" s="6"/>
      <c r="T4" s="6"/>
      <c r="U4" s="6"/>
      <c r="V4" s="6"/>
      <c r="W4" s="6"/>
      <c r="X4" s="6"/>
      <c r="Y4" s="6"/>
      <c r="Z4" s="6"/>
      <c r="AA4" s="7"/>
      <c r="AB4" s="6"/>
    </row>
    <row r="5" spans="1:28" ht="18" customHeight="1">
      <c r="A5" s="154" t="s">
        <v>487</v>
      </c>
      <c r="B5" s="9"/>
      <c r="C5" s="24"/>
      <c r="D5" s="300" t="s">
        <v>10</v>
      </c>
      <c r="E5" s="301"/>
      <c r="F5" s="301"/>
      <c r="G5" s="301"/>
      <c r="H5" s="301"/>
      <c r="I5" s="301"/>
      <c r="J5" s="301"/>
      <c r="K5" s="301"/>
      <c r="L5" s="301"/>
      <c r="M5" s="301"/>
      <c r="N5" s="301"/>
      <c r="O5" s="301"/>
      <c r="P5" s="301"/>
      <c r="Q5" s="301"/>
      <c r="R5" s="302"/>
      <c r="S5" s="10"/>
      <c r="T5" s="10"/>
      <c r="U5" s="10"/>
    </row>
    <row r="6" spans="1:28" s="8" customFormat="1" ht="18" customHeight="1">
      <c r="A6" s="154"/>
      <c r="B6" s="9"/>
      <c r="C6" s="25"/>
      <c r="D6" s="303"/>
      <c r="E6" s="304"/>
      <c r="F6" s="304"/>
      <c r="G6" s="304"/>
      <c r="H6" s="304"/>
      <c r="I6" s="304"/>
      <c r="J6" s="304"/>
      <c r="K6" s="304"/>
      <c r="L6" s="304"/>
      <c r="M6" s="304"/>
      <c r="N6" s="304"/>
      <c r="O6" s="304"/>
      <c r="P6" s="304"/>
      <c r="Q6" s="304"/>
      <c r="R6" s="305"/>
      <c r="S6" s="10"/>
      <c r="T6" s="10"/>
      <c r="U6" s="10"/>
      <c r="V6" s="6"/>
      <c r="W6" s="6"/>
      <c r="X6" s="6"/>
      <c r="Y6" s="6"/>
      <c r="Z6" s="6"/>
      <c r="AA6" s="7"/>
      <c r="AB6" s="6"/>
    </row>
    <row r="7" spans="1:28" s="8" customFormat="1" ht="11.25" hidden="1" customHeight="1">
      <c r="A7" s="154"/>
      <c r="B7" s="9"/>
      <c r="C7" s="12"/>
      <c r="D7" s="13"/>
      <c r="E7" s="14"/>
      <c r="F7" s="18"/>
      <c r="G7" s="18"/>
      <c r="H7" s="70"/>
      <c r="I7" s="5"/>
      <c r="J7" s="5"/>
      <c r="K7" s="6"/>
      <c r="L7" s="6"/>
      <c r="M7" s="6"/>
      <c r="N7" s="5"/>
      <c r="O7" s="5"/>
      <c r="P7" s="5"/>
      <c r="Q7" s="5"/>
      <c r="R7" s="5"/>
      <c r="S7" s="5"/>
      <c r="T7" s="5"/>
      <c r="U7" s="5"/>
      <c r="V7" s="6"/>
      <c r="W7" s="6"/>
      <c r="X7" s="6"/>
      <c r="Y7" s="6"/>
      <c r="Z7" s="6"/>
      <c r="AA7" s="7"/>
      <c r="AB7" s="6"/>
    </row>
    <row r="8" spans="1:28" ht="14.25" customHeight="1">
      <c r="B8" s="9"/>
      <c r="C8" s="15"/>
      <c r="D8" s="13"/>
      <c r="E8" s="134"/>
      <c r="F8" s="281" t="s">
        <v>11</v>
      </c>
      <c r="G8" s="282"/>
      <c r="H8" s="282"/>
      <c r="I8" s="282"/>
      <c r="J8" s="282"/>
      <c r="K8" s="282"/>
      <c r="L8" s="282"/>
      <c r="M8" s="282"/>
      <c r="N8" s="282"/>
      <c r="O8" s="282"/>
      <c r="P8" s="282"/>
      <c r="Q8" s="282"/>
      <c r="R8" s="283"/>
      <c r="S8" s="60"/>
      <c r="W8" s="4"/>
      <c r="X8" s="4"/>
      <c r="Y8" s="4"/>
      <c r="Z8" s="4"/>
      <c r="AA8" s="4"/>
      <c r="AB8" s="4"/>
    </row>
    <row r="9" spans="1:28" ht="14.25" customHeight="1">
      <c r="B9" s="9"/>
      <c r="C9" s="15"/>
      <c r="D9" s="13"/>
      <c r="E9" s="134"/>
      <c r="F9" s="284"/>
      <c r="G9" s="285"/>
      <c r="H9" s="285"/>
      <c r="I9" s="285"/>
      <c r="J9" s="285"/>
      <c r="K9" s="285"/>
      <c r="L9" s="285"/>
      <c r="M9" s="285"/>
      <c r="N9" s="285"/>
      <c r="O9" s="285"/>
      <c r="P9" s="285"/>
      <c r="Q9" s="285"/>
      <c r="R9" s="286"/>
      <c r="S9" s="60"/>
      <c r="W9" s="4"/>
      <c r="X9" s="4"/>
      <c r="Y9" s="4"/>
      <c r="Z9" s="4"/>
      <c r="AA9" s="4"/>
      <c r="AB9" s="4"/>
    </row>
    <row r="10" spans="1:28" ht="11.25" customHeight="1">
      <c r="B10" s="9"/>
      <c r="C10" s="15"/>
      <c r="D10" s="13"/>
      <c r="E10" s="14"/>
      <c r="F10" s="23"/>
      <c r="G10" s="23"/>
      <c r="H10" s="136"/>
      <c r="I10" s="29"/>
      <c r="J10" s="17"/>
      <c r="N10" s="30"/>
      <c r="O10" s="30"/>
      <c r="P10" s="30"/>
      <c r="Q10" s="30"/>
      <c r="R10" s="30"/>
      <c r="S10" s="30"/>
      <c r="T10" s="30"/>
      <c r="U10" s="30"/>
      <c r="Z10" s="3"/>
      <c r="AA10" s="2"/>
      <c r="AB10" s="4"/>
    </row>
    <row r="11" spans="1:28" ht="17.25" customHeight="1">
      <c r="A11" s="154" t="s">
        <v>488</v>
      </c>
      <c r="B11" s="9"/>
      <c r="C11" s="15"/>
      <c r="D11" s="13"/>
      <c r="E11" s="58"/>
      <c r="F11" s="40"/>
      <c r="G11" s="38"/>
      <c r="H11" s="235" t="s">
        <v>489</v>
      </c>
      <c r="I11" s="242"/>
      <c r="J11" s="242"/>
      <c r="K11" s="242"/>
      <c r="L11" s="242"/>
      <c r="M11" s="242"/>
      <c r="N11" s="242"/>
      <c r="O11" s="242"/>
      <c r="P11" s="242"/>
      <c r="Q11" s="242"/>
      <c r="R11" s="239"/>
      <c r="S11" s="4"/>
      <c r="T11" s="4"/>
      <c r="U11" s="4"/>
      <c r="V11" s="4"/>
      <c r="W11" s="4"/>
      <c r="X11" s="4"/>
      <c r="Y11" s="4"/>
      <c r="Z11" s="4"/>
      <c r="AA11" s="4"/>
      <c r="AB11" s="4"/>
    </row>
    <row r="12" spans="1:28" ht="17.25" customHeight="1">
      <c r="B12" s="9"/>
      <c r="C12" s="15"/>
      <c r="D12" s="13"/>
      <c r="E12" s="16"/>
      <c r="F12" s="26"/>
      <c r="G12" s="39"/>
      <c r="H12" s="240"/>
      <c r="I12" s="243"/>
      <c r="J12" s="243"/>
      <c r="K12" s="243"/>
      <c r="L12" s="243"/>
      <c r="M12" s="243"/>
      <c r="N12" s="243"/>
      <c r="O12" s="243"/>
      <c r="P12" s="243"/>
      <c r="Q12" s="243"/>
      <c r="R12" s="241"/>
      <c r="S12" s="4"/>
      <c r="T12" s="4"/>
      <c r="U12" s="4"/>
      <c r="V12" s="4"/>
      <c r="W12" s="4"/>
      <c r="X12" s="4"/>
      <c r="Y12" s="4"/>
      <c r="Z12" s="4"/>
      <c r="AA12" s="4"/>
      <c r="AB12" s="4"/>
    </row>
    <row r="13" spans="1:28" s="48" customFormat="1" ht="11.25" customHeight="1" thickBot="1">
      <c r="A13" s="153"/>
      <c r="B13" s="51"/>
      <c r="C13" s="42"/>
      <c r="D13" s="43"/>
      <c r="E13" s="20"/>
      <c r="F13" s="45"/>
      <c r="G13" s="37"/>
      <c r="H13" s="64"/>
      <c r="I13" s="21"/>
      <c r="J13" s="46"/>
      <c r="K13" s="46"/>
      <c r="L13" s="46"/>
      <c r="M13" s="46"/>
      <c r="N13" s="46"/>
      <c r="O13" s="46"/>
      <c r="P13" s="47"/>
      <c r="Q13" s="46"/>
    </row>
    <row r="14" spans="1:28" ht="46.5" customHeight="1">
      <c r="A14" s="154" t="s">
        <v>490</v>
      </c>
      <c r="B14" s="9"/>
      <c r="C14" s="15"/>
      <c r="D14" s="13"/>
      <c r="E14" s="14"/>
      <c r="F14" s="18"/>
      <c r="G14" s="18"/>
      <c r="H14" s="43"/>
      <c r="I14" s="53"/>
      <c r="J14" s="40"/>
      <c r="K14" s="221" t="s">
        <v>491</v>
      </c>
      <c r="L14" s="222"/>
      <c r="M14" s="169"/>
      <c r="N14" s="225">
        <f>IF(NOT(AND(Справочник!H$92,Q16)),"Этот показатель вычисляется по введенному значению в ячейке справа",ROUND(Q14/Справочник!G$92+0.00045,3))</f>
        <v>0.52400000000000002</v>
      </c>
      <c r="O14" s="226"/>
      <c r="P14" s="35"/>
      <c r="Q14" s="229">
        <v>22</v>
      </c>
      <c r="R14" s="231" t="s">
        <v>492</v>
      </c>
      <c r="S14" s="232"/>
      <c r="V14" s="4"/>
      <c r="W14" s="4"/>
      <c r="X14" s="4"/>
      <c r="Y14" s="4"/>
      <c r="Z14" s="4"/>
      <c r="AA14" s="4"/>
      <c r="AB14" s="4"/>
    </row>
    <row r="15" spans="1:28" ht="46.5" customHeight="1" thickBot="1">
      <c r="B15" s="9"/>
      <c r="C15" s="15"/>
      <c r="D15" s="13"/>
      <c r="E15" s="14"/>
      <c r="F15" s="18"/>
      <c r="G15" s="18"/>
      <c r="H15" s="43"/>
      <c r="I15" s="100"/>
      <c r="J15" s="26"/>
      <c r="K15" s="223"/>
      <c r="L15" s="224"/>
      <c r="M15" s="168"/>
      <c r="N15" s="227"/>
      <c r="O15" s="228"/>
      <c r="P15" s="36"/>
      <c r="Q15" s="230"/>
      <c r="R15" s="233"/>
      <c r="S15" s="234"/>
      <c r="V15" s="4"/>
      <c r="W15" s="4"/>
      <c r="X15" s="4"/>
      <c r="Y15" s="4"/>
      <c r="Z15" s="4"/>
      <c r="AA15" s="4"/>
      <c r="AB15" s="4"/>
    </row>
    <row r="16" spans="1:28" s="48" customFormat="1" ht="11.25" customHeight="1" thickBot="1">
      <c r="A16" s="153"/>
      <c r="B16" s="51"/>
      <c r="C16" s="42"/>
      <c r="D16" s="43"/>
      <c r="E16" s="44"/>
      <c r="F16" s="45"/>
      <c r="G16" s="45"/>
      <c r="H16" s="52" t="b">
        <f>N16</f>
        <v>1</v>
      </c>
      <c r="I16" s="21">
        <f>IF(H16,1,0)</f>
        <v>1</v>
      </c>
      <c r="J16" s="21"/>
      <c r="L16" s="21"/>
      <c r="M16" s="21"/>
      <c r="N16" s="21" t="b">
        <f>Q16</f>
        <v>1</v>
      </c>
      <c r="O16" s="22"/>
      <c r="P16" s="22"/>
      <c r="Q16" s="22" t="b">
        <f>NOT(OR(Q14="",Q14="Введите здесь значение"))</f>
        <v>1</v>
      </c>
      <c r="R16" s="22"/>
      <c r="S16" s="22"/>
      <c r="T16" s="22"/>
      <c r="U16" s="22"/>
      <c r="V16" s="46"/>
      <c r="W16" s="46"/>
      <c r="X16" s="46"/>
      <c r="Y16" s="46"/>
      <c r="Z16" s="46"/>
      <c r="AA16" s="47"/>
      <c r="AB16" s="46"/>
    </row>
    <row r="17" spans="1:28" ht="46.5" customHeight="1">
      <c r="A17" s="154" t="s">
        <v>493</v>
      </c>
      <c r="B17" s="9"/>
      <c r="C17" s="15"/>
      <c r="D17" s="13"/>
      <c r="E17" s="14"/>
      <c r="F17" s="18"/>
      <c r="G17" s="18"/>
      <c r="H17" s="43"/>
      <c r="I17" s="53"/>
      <c r="J17" s="40"/>
      <c r="K17" s="221" t="s">
        <v>494</v>
      </c>
      <c r="L17" s="222"/>
      <c r="M17" s="169"/>
      <c r="N17" s="225">
        <f>IF(NOT(AND(Справочник!H$104,Q19)),"Этот показатель вычисляется по введенному значению в ячейке справа",ROUND(Q17/Справочник!G$104+0.00045,3))</f>
        <v>1</v>
      </c>
      <c r="O17" s="226"/>
      <c r="P17" s="35"/>
      <c r="Q17" s="229">
        <v>20</v>
      </c>
      <c r="R17" s="231" t="s">
        <v>495</v>
      </c>
      <c r="S17" s="232"/>
      <c r="V17" s="4"/>
      <c r="W17" s="4"/>
      <c r="X17" s="4"/>
      <c r="Y17" s="4"/>
      <c r="Z17" s="4"/>
      <c r="AA17" s="4"/>
      <c r="AB17" s="4"/>
    </row>
    <row r="18" spans="1:28" ht="46.5" customHeight="1" thickBot="1">
      <c r="B18" s="9"/>
      <c r="C18" s="15"/>
      <c r="D18" s="13"/>
      <c r="E18" s="14"/>
      <c r="F18" s="18"/>
      <c r="G18" s="18"/>
      <c r="H18" s="43"/>
      <c r="I18" s="100"/>
      <c r="J18" s="26"/>
      <c r="K18" s="223"/>
      <c r="L18" s="224"/>
      <c r="M18" s="168"/>
      <c r="N18" s="227"/>
      <c r="O18" s="228"/>
      <c r="P18" s="36"/>
      <c r="Q18" s="230"/>
      <c r="R18" s="233"/>
      <c r="S18" s="234"/>
      <c r="V18" s="4"/>
      <c r="W18" s="4"/>
      <c r="X18" s="4"/>
      <c r="Y18" s="4"/>
      <c r="Z18" s="4"/>
      <c r="AA18" s="4"/>
      <c r="AB18" s="4"/>
    </row>
    <row r="19" spans="1:28" s="48" customFormat="1" ht="11.25" customHeight="1" thickBot="1">
      <c r="A19" s="153"/>
      <c r="B19" s="51"/>
      <c r="C19" s="42"/>
      <c r="D19" s="43"/>
      <c r="E19" s="44"/>
      <c r="F19" s="45"/>
      <c r="G19" s="45"/>
      <c r="H19" s="52" t="b">
        <f>N19</f>
        <v>1</v>
      </c>
      <c r="I19" s="21">
        <f>IF(H19,1,0)</f>
        <v>1</v>
      </c>
      <c r="J19" s="21"/>
      <c r="L19" s="21"/>
      <c r="M19" s="21"/>
      <c r="N19" s="21" t="b">
        <f>Q19</f>
        <v>1</v>
      </c>
      <c r="O19" s="22"/>
      <c r="P19" s="22"/>
      <c r="Q19" s="22" t="b">
        <f>NOT(OR(Q17="",Q17="Введите здесь значение"))</f>
        <v>1</v>
      </c>
      <c r="R19" s="22"/>
      <c r="S19" s="22"/>
      <c r="T19" s="22"/>
      <c r="U19" s="22"/>
      <c r="V19" s="46"/>
      <c r="W19" s="46"/>
      <c r="X19" s="46"/>
      <c r="Y19" s="46"/>
      <c r="Z19" s="46"/>
      <c r="AA19" s="47"/>
      <c r="AB19" s="46"/>
    </row>
    <row r="20" spans="1:28" ht="46.5" customHeight="1">
      <c r="A20" s="154" t="s">
        <v>496</v>
      </c>
      <c r="B20" s="9"/>
      <c r="C20" s="15"/>
      <c r="D20" s="13"/>
      <c r="E20" s="14"/>
      <c r="F20" s="18"/>
      <c r="G20" s="18"/>
      <c r="H20" s="43"/>
      <c r="I20" s="53"/>
      <c r="J20" s="40"/>
      <c r="K20" s="221" t="s">
        <v>497</v>
      </c>
      <c r="L20" s="222"/>
      <c r="M20" s="169"/>
      <c r="N20" s="225">
        <f>IF(NOT(AND(Справочник!H$92,Q22)),"Этот показатель вычисляется по введенному значению в ячейке справа",ROUND(Q20/Справочник!G$92+0.00045,3))</f>
        <v>0</v>
      </c>
      <c r="O20" s="226"/>
      <c r="P20" s="35"/>
      <c r="Q20" s="229">
        <v>0</v>
      </c>
      <c r="R20" s="231" t="s">
        <v>498</v>
      </c>
      <c r="S20" s="232"/>
      <c r="V20" s="4"/>
      <c r="W20" s="4"/>
      <c r="X20" s="4"/>
      <c r="Y20" s="4"/>
      <c r="Z20" s="4"/>
      <c r="AA20" s="4"/>
      <c r="AB20" s="4"/>
    </row>
    <row r="21" spans="1:28" ht="46.5" customHeight="1" thickBot="1">
      <c r="B21" s="9"/>
      <c r="C21" s="15"/>
      <c r="D21" s="13"/>
      <c r="E21" s="14"/>
      <c r="F21" s="18"/>
      <c r="G21" s="18"/>
      <c r="H21" s="43"/>
      <c r="I21" s="100"/>
      <c r="J21" s="26"/>
      <c r="K21" s="223"/>
      <c r="L21" s="224"/>
      <c r="M21" s="168"/>
      <c r="N21" s="227"/>
      <c r="O21" s="228"/>
      <c r="P21" s="36"/>
      <c r="Q21" s="230"/>
      <c r="R21" s="233"/>
      <c r="S21" s="234"/>
      <c r="V21" s="4"/>
      <c r="W21" s="4"/>
      <c r="X21" s="4"/>
      <c r="Y21" s="4"/>
      <c r="Z21" s="4"/>
      <c r="AA21" s="4"/>
      <c r="AB21" s="4"/>
    </row>
    <row r="22" spans="1:28" s="48" customFormat="1" ht="11.25" customHeight="1" thickBot="1">
      <c r="A22" s="153"/>
      <c r="B22" s="51"/>
      <c r="C22" s="42"/>
      <c r="D22" s="43"/>
      <c r="E22" s="44"/>
      <c r="F22" s="45"/>
      <c r="G22" s="45"/>
      <c r="H22" s="52" t="b">
        <f>N22</f>
        <v>1</v>
      </c>
      <c r="I22" s="21">
        <f>IF(H22,1,0)</f>
        <v>1</v>
      </c>
      <c r="J22" s="21"/>
      <c r="L22" s="21"/>
      <c r="M22" s="21"/>
      <c r="N22" s="21" t="b">
        <f>Q22</f>
        <v>1</v>
      </c>
      <c r="O22" s="22"/>
      <c r="P22" s="22"/>
      <c r="Q22" s="22" t="b">
        <f>NOT(OR(Q20="",Q20="Введите здесь значение"))</f>
        <v>1</v>
      </c>
      <c r="R22" s="22"/>
      <c r="S22" s="22"/>
      <c r="T22" s="22"/>
      <c r="U22" s="22"/>
      <c r="V22" s="46"/>
      <c r="W22" s="46"/>
      <c r="X22" s="46"/>
      <c r="Y22" s="46"/>
      <c r="Z22" s="46"/>
      <c r="AA22" s="47"/>
      <c r="AB22" s="46"/>
    </row>
    <row r="23" spans="1:28" ht="33" customHeight="1">
      <c r="A23" s="154" t="s">
        <v>499</v>
      </c>
      <c r="B23" s="9"/>
      <c r="C23" s="15"/>
      <c r="D23" s="13"/>
      <c r="E23" s="14"/>
      <c r="F23" s="18"/>
      <c r="G23" s="18"/>
      <c r="H23" s="43"/>
      <c r="I23" s="53"/>
      <c r="J23" s="40"/>
      <c r="K23" s="235" t="s">
        <v>500</v>
      </c>
      <c r="L23" s="239"/>
      <c r="M23" s="169"/>
      <c r="N23" s="225">
        <f>IF(NOT(AND(Справочник!H$12,Q25)),"Этот показатель вычисляется по введенному значению в ячейке справа",ROUND(Q23/Справочник!G$12+0.00045,3))</f>
        <v>0.81899999999999995</v>
      </c>
      <c r="O23" s="226"/>
      <c r="P23" s="35"/>
      <c r="Q23" s="229">
        <v>18</v>
      </c>
      <c r="R23" s="231" t="s">
        <v>501</v>
      </c>
      <c r="S23" s="232"/>
      <c r="V23" s="4"/>
      <c r="W23" s="4"/>
      <c r="X23" s="4"/>
      <c r="Y23" s="4"/>
      <c r="Z23" s="4"/>
      <c r="AA23" s="4"/>
      <c r="AB23" s="4"/>
    </row>
    <row r="24" spans="1:28" ht="33" customHeight="1" thickBot="1">
      <c r="B24" s="9"/>
      <c r="C24" s="15"/>
      <c r="D24" s="13"/>
      <c r="E24" s="14"/>
      <c r="F24" s="18"/>
      <c r="G24" s="18"/>
      <c r="H24" s="43"/>
      <c r="I24" s="54"/>
      <c r="J24" s="26"/>
      <c r="K24" s="240"/>
      <c r="L24" s="241"/>
      <c r="M24" s="168"/>
      <c r="N24" s="227"/>
      <c r="O24" s="228"/>
      <c r="P24" s="36"/>
      <c r="Q24" s="230"/>
      <c r="R24" s="233"/>
      <c r="S24" s="234"/>
      <c r="V24" s="4"/>
      <c r="W24" s="4"/>
      <c r="X24" s="4"/>
      <c r="Y24" s="4"/>
      <c r="Z24" s="4"/>
      <c r="AA24" s="4"/>
      <c r="AB24" s="4"/>
    </row>
    <row r="25" spans="1:28" s="48" customFormat="1" ht="11.25" customHeight="1" thickBot="1">
      <c r="A25" s="153"/>
      <c r="B25" s="51"/>
      <c r="C25" s="42"/>
      <c r="D25" s="43"/>
      <c r="E25" s="44"/>
      <c r="F25" s="45"/>
      <c r="G25" s="45"/>
      <c r="H25" s="52" t="b">
        <f>N25</f>
        <v>1</v>
      </c>
      <c r="I25" s="21">
        <f>IF(H25,1,0)</f>
        <v>1</v>
      </c>
      <c r="J25" s="21"/>
      <c r="L25" s="21"/>
      <c r="M25" s="21"/>
      <c r="N25" s="21" t="b">
        <f>Q25</f>
        <v>1</v>
      </c>
      <c r="O25" s="22"/>
      <c r="P25" s="22"/>
      <c r="Q25" s="22" t="b">
        <f>NOT(OR(Q23="",Q23="Введите здесь значение"))</f>
        <v>1</v>
      </c>
      <c r="R25" s="22"/>
      <c r="S25" s="22"/>
      <c r="T25" s="22"/>
      <c r="U25" s="22"/>
      <c r="V25" s="46"/>
      <c r="W25" s="46"/>
      <c r="X25" s="46"/>
      <c r="Y25" s="46"/>
      <c r="Z25" s="46"/>
      <c r="AA25" s="47"/>
      <c r="AB25" s="46"/>
    </row>
    <row r="26" spans="1:28" ht="33" customHeight="1">
      <c r="A26" s="154" t="s">
        <v>502</v>
      </c>
      <c r="B26" s="9"/>
      <c r="C26" s="15"/>
      <c r="D26" s="13"/>
      <c r="E26" s="14"/>
      <c r="F26" s="18"/>
      <c r="G26" s="18"/>
      <c r="H26" s="43"/>
      <c r="I26" s="53"/>
      <c r="J26" s="40"/>
      <c r="K26" s="235" t="s">
        <v>503</v>
      </c>
      <c r="L26" s="239"/>
      <c r="M26" s="169"/>
      <c r="N26" s="225">
        <f>IF(NOT(AND(Справочник!H$92,Q28)),"Этот показатель вычисляется по введенному значению в ячейке справа",ROUND(Q26/Справочник!G$92+0.00045,3))</f>
        <v>0.45300000000000001</v>
      </c>
      <c r="O26" s="226"/>
      <c r="P26" s="35"/>
      <c r="Q26" s="229">
        <v>19</v>
      </c>
      <c r="R26" s="231" t="s">
        <v>504</v>
      </c>
      <c r="S26" s="232"/>
      <c r="X26" s="3"/>
      <c r="Z26" s="4"/>
      <c r="AA26" s="4"/>
      <c r="AB26" s="4"/>
    </row>
    <row r="27" spans="1:28" ht="33" customHeight="1" thickBot="1">
      <c r="B27" s="9"/>
      <c r="C27" s="15"/>
      <c r="D27" s="13"/>
      <c r="E27" s="14"/>
      <c r="F27" s="18"/>
      <c r="G27" s="18"/>
      <c r="H27" s="45"/>
      <c r="I27" s="23"/>
      <c r="J27" s="26"/>
      <c r="K27" s="240"/>
      <c r="L27" s="241"/>
      <c r="M27" s="168"/>
      <c r="N27" s="227"/>
      <c r="O27" s="228"/>
      <c r="P27" s="36"/>
      <c r="Q27" s="230"/>
      <c r="R27" s="233"/>
      <c r="S27" s="234"/>
      <c r="X27" s="3"/>
      <c r="Z27" s="4"/>
      <c r="AA27" s="4"/>
      <c r="AB27" s="4"/>
    </row>
    <row r="28" spans="1:28" s="48" customFormat="1" ht="11.25" customHeight="1">
      <c r="A28" s="153"/>
      <c r="B28" s="51"/>
      <c r="C28" s="42"/>
      <c r="D28" s="43"/>
      <c r="E28" s="44"/>
      <c r="F28" s="45"/>
      <c r="G28" s="45"/>
      <c r="H28" s="63" t="b">
        <f>N28</f>
        <v>1</v>
      </c>
      <c r="I28" s="21">
        <f>IF(H28,1,0)</f>
        <v>1</v>
      </c>
      <c r="J28" s="21"/>
      <c r="K28" s="46"/>
      <c r="L28" s="46"/>
      <c r="M28" s="46"/>
      <c r="N28" s="21" t="b">
        <f>Q28</f>
        <v>1</v>
      </c>
      <c r="O28" s="22"/>
      <c r="P28" s="22"/>
      <c r="Q28" s="22" t="b">
        <f>NOT(OR(Q26="",Q26="Введите здесь значение"))</f>
        <v>1</v>
      </c>
      <c r="R28" s="22"/>
      <c r="S28" s="22"/>
      <c r="T28" s="22"/>
      <c r="U28" s="22"/>
      <c r="V28" s="46"/>
      <c r="W28" s="46"/>
      <c r="X28" s="46"/>
      <c r="Y28" s="46"/>
      <c r="Z28" s="46"/>
      <c r="AA28" s="47"/>
      <c r="AB28" s="46"/>
    </row>
    <row r="29" spans="1:28" ht="18" customHeight="1">
      <c r="A29" s="154" t="s">
        <v>505</v>
      </c>
      <c r="B29" s="9"/>
      <c r="C29" s="15"/>
      <c r="D29" s="13"/>
      <c r="E29" s="58"/>
      <c r="F29" s="40"/>
      <c r="G29" s="38"/>
      <c r="H29" s="235" t="s">
        <v>506</v>
      </c>
      <c r="I29" s="242"/>
      <c r="J29" s="242"/>
      <c r="K29" s="242"/>
      <c r="L29" s="242"/>
      <c r="M29" s="242"/>
      <c r="N29" s="242"/>
      <c r="O29" s="242"/>
      <c r="P29" s="242"/>
      <c r="Q29" s="242"/>
      <c r="R29" s="239"/>
      <c r="S29" s="4"/>
      <c r="T29" s="4"/>
      <c r="U29" s="4"/>
      <c r="V29" s="4"/>
      <c r="W29" s="4"/>
      <c r="X29" s="4"/>
      <c r="Y29" s="4"/>
      <c r="Z29" s="4"/>
      <c r="AA29" s="4"/>
      <c r="AB29" s="4"/>
    </row>
    <row r="30" spans="1:28" ht="18" customHeight="1">
      <c r="B30" s="9"/>
      <c r="C30" s="15"/>
      <c r="D30" s="13"/>
      <c r="E30" s="16"/>
      <c r="F30" s="26"/>
      <c r="G30" s="39"/>
      <c r="H30" s="240"/>
      <c r="I30" s="243"/>
      <c r="J30" s="243"/>
      <c r="K30" s="243"/>
      <c r="L30" s="243"/>
      <c r="M30" s="243"/>
      <c r="N30" s="243"/>
      <c r="O30" s="243"/>
      <c r="P30" s="243"/>
      <c r="Q30" s="243"/>
      <c r="R30" s="241"/>
      <c r="S30" s="4"/>
      <c r="T30" s="4"/>
      <c r="U30" s="4"/>
      <c r="V30" s="4"/>
      <c r="W30" s="4"/>
      <c r="X30" s="4"/>
      <c r="Y30" s="4"/>
      <c r="Z30" s="4"/>
      <c r="AA30" s="4"/>
      <c r="AB30" s="4"/>
    </row>
    <row r="31" spans="1:28" s="48" customFormat="1" ht="11.25" customHeight="1" thickBot="1">
      <c r="A31" s="153"/>
      <c r="B31" s="51"/>
      <c r="C31" s="42"/>
      <c r="D31" s="43"/>
      <c r="E31" s="20"/>
      <c r="F31" s="45"/>
      <c r="G31" s="37"/>
      <c r="H31" s="64"/>
      <c r="I31" s="77"/>
      <c r="J31" s="46"/>
      <c r="K31" s="46"/>
      <c r="L31" s="46"/>
      <c r="M31" s="46"/>
      <c r="N31" s="47"/>
      <c r="O31" s="46"/>
    </row>
    <row r="32" spans="1:28" ht="33" customHeight="1">
      <c r="A32" s="154" t="s">
        <v>507</v>
      </c>
      <c r="B32" s="9"/>
      <c r="C32" s="15"/>
      <c r="D32" s="13"/>
      <c r="E32" s="14"/>
      <c r="F32" s="45"/>
      <c r="G32" s="45"/>
      <c r="H32" s="43"/>
      <c r="I32" s="53"/>
      <c r="J32" s="40"/>
      <c r="K32" s="235" t="s">
        <v>508</v>
      </c>
      <c r="L32" s="236"/>
      <c r="M32" s="49"/>
      <c r="N32" s="261" t="s">
        <v>155</v>
      </c>
      <c r="O32" s="262"/>
      <c r="P32" s="27"/>
      <c r="Q32" s="265" t="s">
        <v>509</v>
      </c>
      <c r="R32" s="266"/>
      <c r="S32" s="267"/>
      <c r="T32" s="4"/>
      <c r="U32" s="4"/>
      <c r="V32" s="4"/>
      <c r="W32" s="4"/>
      <c r="X32" s="4"/>
      <c r="Y32" s="4"/>
      <c r="Z32" s="4"/>
      <c r="AA32" s="4"/>
      <c r="AB32" s="4"/>
    </row>
    <row r="33" spans="1:28" ht="33" customHeight="1" thickBot="1">
      <c r="B33" s="9"/>
      <c r="C33" s="15"/>
      <c r="D33" s="13"/>
      <c r="E33" s="14"/>
      <c r="F33" s="45"/>
      <c r="G33" s="45"/>
      <c r="H33" s="43"/>
      <c r="I33" s="54"/>
      <c r="J33" s="26"/>
      <c r="K33" s="237"/>
      <c r="L33" s="238"/>
      <c r="M33" s="50"/>
      <c r="N33" s="263"/>
      <c r="O33" s="264"/>
      <c r="P33" s="28"/>
      <c r="Q33" s="268" t="s">
        <v>510</v>
      </c>
      <c r="R33" s="269"/>
      <c r="S33" s="270"/>
      <c r="T33" s="4"/>
      <c r="U33" s="4"/>
      <c r="V33" s="4"/>
      <c r="W33" s="4"/>
      <c r="X33" s="4"/>
      <c r="Y33" s="4"/>
      <c r="Z33" s="4"/>
      <c r="AA33" s="4"/>
      <c r="AB33" s="4"/>
    </row>
    <row r="34" spans="1:28" s="48" customFormat="1" ht="11.25" customHeight="1" thickBot="1">
      <c r="A34" s="153"/>
      <c r="B34" s="51"/>
      <c r="C34" s="42"/>
      <c r="D34" s="43"/>
      <c r="E34" s="44"/>
      <c r="F34" s="45"/>
      <c r="G34" s="45"/>
      <c r="H34" s="21" t="b">
        <f>AND(N34,Q34)</f>
        <v>1</v>
      </c>
      <c r="I34" s="77">
        <f>IF(H34,1,0)</f>
        <v>1</v>
      </c>
      <c r="J34" s="21"/>
      <c r="K34" s="46"/>
      <c r="L34" s="46"/>
      <c r="M34" s="46"/>
      <c r="N34" s="22" t="b">
        <f t="shared" ref="N34" si="0">NOT(OR(N32="",N32="Укажите здесь ""Имеется"" или ""Отсутствует"""))</f>
        <v>1</v>
      </c>
      <c r="P34" s="22"/>
      <c r="Q34" s="22" t="b">
        <f t="shared" ref="Q34" si="1">OR(N32="Отсутствует",NOT(OR(Q32="",Q32="Укажите здесь ссылку на документ",Q33="",Q33="Укажите здесь название документа и соответствующий номер страницы")))</f>
        <v>1</v>
      </c>
      <c r="R34" s="22"/>
      <c r="S34" s="22"/>
      <c r="T34" s="46"/>
    </row>
    <row r="35" spans="1:28" ht="45" customHeight="1">
      <c r="A35" s="154" t="s">
        <v>511</v>
      </c>
      <c r="B35" s="9"/>
      <c r="C35" s="15"/>
      <c r="D35" s="13"/>
      <c r="E35" s="14"/>
      <c r="F35" s="45"/>
      <c r="G35" s="45"/>
      <c r="H35" s="43"/>
      <c r="I35" s="53"/>
      <c r="J35" s="40"/>
      <c r="K35" s="221" t="s">
        <v>512</v>
      </c>
      <c r="L35" s="250"/>
      <c r="M35" s="49"/>
      <c r="N35" s="261" t="s">
        <v>386</v>
      </c>
      <c r="O35" s="262"/>
      <c r="P35" s="27"/>
      <c r="Q35" s="265" t="s">
        <v>387</v>
      </c>
      <c r="R35" s="266"/>
      <c r="S35" s="267"/>
      <c r="T35" s="4"/>
      <c r="U35" s="4"/>
      <c r="V35" s="4"/>
      <c r="W35" s="4"/>
      <c r="X35" s="4"/>
      <c r="Y35" s="4"/>
      <c r="Z35" s="4"/>
      <c r="AA35" s="4"/>
      <c r="AB35" s="4"/>
    </row>
    <row r="36" spans="1:28" ht="45" customHeight="1" thickBot="1">
      <c r="B36" s="9"/>
      <c r="C36" s="15"/>
      <c r="D36" s="13"/>
      <c r="E36" s="14"/>
      <c r="F36" s="45"/>
      <c r="G36" s="45"/>
      <c r="H36" s="43"/>
      <c r="I36" s="54"/>
      <c r="J36" s="26"/>
      <c r="K36" s="251"/>
      <c r="L36" s="252"/>
      <c r="M36" s="50"/>
      <c r="N36" s="263"/>
      <c r="O36" s="264"/>
      <c r="P36" s="28"/>
      <c r="Q36" s="268" t="s">
        <v>388</v>
      </c>
      <c r="R36" s="269"/>
      <c r="S36" s="270"/>
      <c r="T36" s="4"/>
      <c r="U36" s="4"/>
      <c r="V36" s="4"/>
      <c r="W36" s="4"/>
      <c r="X36" s="4"/>
      <c r="Y36" s="4"/>
      <c r="Z36" s="4"/>
      <c r="AA36" s="4"/>
      <c r="AB36" s="4"/>
    </row>
    <row r="37" spans="1:28" s="48" customFormat="1" ht="11.25" customHeight="1" thickBot="1">
      <c r="A37" s="153"/>
      <c r="B37" s="51"/>
      <c r="C37" s="42"/>
      <c r="D37" s="43"/>
      <c r="E37" s="44"/>
      <c r="F37" s="45"/>
      <c r="G37" s="45"/>
      <c r="H37" s="21" t="b">
        <f>AND(N37,Q37)</f>
        <v>1</v>
      </c>
      <c r="I37" s="77">
        <f>IF(H37,1,0)</f>
        <v>1</v>
      </c>
      <c r="J37" s="21"/>
      <c r="K37" s="46"/>
      <c r="L37" s="46"/>
      <c r="M37" s="46"/>
      <c r="N37" s="22" t="b">
        <f t="shared" ref="N37:N55" si="2">NOT(OR(N35="",N35="Укажите здесь ""Имеется"" или ""Отсутствует"""))</f>
        <v>1</v>
      </c>
      <c r="P37" s="22"/>
      <c r="Q37" s="22" t="b">
        <f t="shared" ref="Q37" si="3">OR(N35="Отсутствует",NOT(OR(Q35="",Q35="Укажите здесь ссылку на документ",Q36="",Q36="Укажите здесь название документа и соответствующий номер страницы")))</f>
        <v>1</v>
      </c>
      <c r="R37" s="22"/>
      <c r="S37" s="22"/>
      <c r="T37" s="46"/>
    </row>
    <row r="38" spans="1:28" ht="45.75" customHeight="1">
      <c r="A38" s="154" t="s">
        <v>513</v>
      </c>
      <c r="B38" s="9"/>
      <c r="C38" s="15"/>
      <c r="D38" s="13"/>
      <c r="E38" s="14"/>
      <c r="F38" s="45"/>
      <c r="G38" s="45"/>
      <c r="H38" s="43"/>
      <c r="I38" s="53"/>
      <c r="J38" s="40"/>
      <c r="K38" s="221" t="s">
        <v>514</v>
      </c>
      <c r="L38" s="250"/>
      <c r="M38" s="49"/>
      <c r="N38" s="261" t="s">
        <v>386</v>
      </c>
      <c r="O38" s="262"/>
      <c r="P38" s="27"/>
      <c r="Q38" s="265" t="s">
        <v>387</v>
      </c>
      <c r="R38" s="266"/>
      <c r="S38" s="267"/>
      <c r="T38" s="4"/>
      <c r="U38" s="4"/>
      <c r="V38" s="4"/>
      <c r="W38" s="4"/>
      <c r="X38" s="4"/>
      <c r="Y38" s="4"/>
      <c r="Z38" s="4"/>
      <c r="AA38" s="4"/>
      <c r="AB38" s="4"/>
    </row>
    <row r="39" spans="1:28" ht="45.75" customHeight="1" thickBot="1">
      <c r="B39" s="9"/>
      <c r="C39" s="15"/>
      <c r="D39" s="13"/>
      <c r="E39" s="14"/>
      <c r="F39" s="45"/>
      <c r="G39" s="45"/>
      <c r="H39" s="43"/>
      <c r="I39" s="54"/>
      <c r="J39" s="26"/>
      <c r="K39" s="251"/>
      <c r="L39" s="252"/>
      <c r="M39" s="50"/>
      <c r="N39" s="263"/>
      <c r="O39" s="264"/>
      <c r="P39" s="28"/>
      <c r="Q39" s="268" t="s">
        <v>388</v>
      </c>
      <c r="R39" s="269"/>
      <c r="S39" s="270"/>
      <c r="T39" s="4"/>
      <c r="U39" s="4"/>
      <c r="V39" s="4"/>
      <c r="W39" s="4"/>
      <c r="X39" s="4"/>
      <c r="Y39" s="4"/>
      <c r="Z39" s="4"/>
      <c r="AA39" s="4"/>
      <c r="AB39" s="4"/>
    </row>
    <row r="40" spans="1:28" s="48" customFormat="1" ht="11.25" customHeight="1" thickBot="1">
      <c r="A40" s="153"/>
      <c r="B40" s="51"/>
      <c r="C40" s="42"/>
      <c r="D40" s="43"/>
      <c r="E40" s="44"/>
      <c r="F40" s="45"/>
      <c r="G40" s="45"/>
      <c r="H40" s="21" t="b">
        <f>AND(N40,Q40)</f>
        <v>1</v>
      </c>
      <c r="I40" s="77">
        <f>IF(H40,1,0)</f>
        <v>1</v>
      </c>
      <c r="J40" s="21"/>
      <c r="K40" s="46"/>
      <c r="L40" s="46"/>
      <c r="M40" s="46"/>
      <c r="N40" s="22" t="b">
        <f t="shared" si="2"/>
        <v>1</v>
      </c>
      <c r="P40" s="22"/>
      <c r="Q40" s="22" t="b">
        <f t="shared" ref="Q40" si="4">OR(N38="Отсутствует",NOT(OR(Q38="",Q38="Укажите здесь ссылку на документ",Q39="",Q39="Укажите здесь название документа и соответствующий номер страницы")))</f>
        <v>1</v>
      </c>
      <c r="R40" s="22"/>
      <c r="S40" s="22"/>
      <c r="T40" s="46"/>
    </row>
    <row r="41" spans="1:28" ht="32.25" customHeight="1">
      <c r="A41" s="154" t="s">
        <v>515</v>
      </c>
      <c r="B41" s="9"/>
      <c r="C41" s="15"/>
      <c r="D41" s="13"/>
      <c r="E41" s="14"/>
      <c r="F41" s="45"/>
      <c r="G41" s="45"/>
      <c r="H41" s="43"/>
      <c r="I41" s="53"/>
      <c r="J41" s="40"/>
      <c r="K41" s="235" t="s">
        <v>516</v>
      </c>
      <c r="L41" s="236"/>
      <c r="M41" s="49"/>
      <c r="N41" s="261" t="s">
        <v>386</v>
      </c>
      <c r="O41" s="262"/>
      <c r="P41" s="27"/>
      <c r="Q41" s="265" t="s">
        <v>387</v>
      </c>
      <c r="R41" s="266"/>
      <c r="S41" s="267"/>
      <c r="T41" s="4"/>
      <c r="U41" s="4"/>
      <c r="V41" s="4"/>
      <c r="W41" s="4"/>
      <c r="X41" s="4"/>
      <c r="Y41" s="4"/>
      <c r="Z41" s="4"/>
      <c r="AA41" s="4"/>
      <c r="AB41" s="4"/>
    </row>
    <row r="42" spans="1:28" ht="32.25" customHeight="1" thickBot="1">
      <c r="B42" s="9"/>
      <c r="C42" s="15"/>
      <c r="D42" s="13"/>
      <c r="E42" s="14"/>
      <c r="F42" s="45"/>
      <c r="G42" s="45"/>
      <c r="H42" s="43"/>
      <c r="I42" s="54"/>
      <c r="J42" s="26"/>
      <c r="K42" s="237"/>
      <c r="L42" s="238"/>
      <c r="M42" s="50"/>
      <c r="N42" s="263"/>
      <c r="O42" s="264"/>
      <c r="P42" s="28"/>
      <c r="Q42" s="268" t="s">
        <v>388</v>
      </c>
      <c r="R42" s="269"/>
      <c r="S42" s="270"/>
      <c r="T42" s="4"/>
      <c r="U42" s="4"/>
      <c r="V42" s="4"/>
      <c r="W42" s="4"/>
      <c r="X42" s="4"/>
      <c r="Y42" s="4"/>
      <c r="Z42" s="4"/>
      <c r="AA42" s="4"/>
      <c r="AB42" s="4"/>
    </row>
    <row r="43" spans="1:28" s="48" customFormat="1" ht="11.25" customHeight="1" thickBot="1">
      <c r="A43" s="153"/>
      <c r="B43" s="51"/>
      <c r="C43" s="42"/>
      <c r="D43" s="43"/>
      <c r="E43" s="44"/>
      <c r="F43" s="45"/>
      <c r="G43" s="45"/>
      <c r="H43" s="21" t="b">
        <f>AND(N43,Q43)</f>
        <v>1</v>
      </c>
      <c r="I43" s="77">
        <f>IF(H43,1,0)</f>
        <v>1</v>
      </c>
      <c r="J43" s="21"/>
      <c r="K43" s="46"/>
      <c r="L43" s="46"/>
      <c r="M43" s="46"/>
      <c r="N43" s="22" t="b">
        <f t="shared" si="2"/>
        <v>1</v>
      </c>
      <c r="P43" s="22"/>
      <c r="Q43" s="22" t="b">
        <f t="shared" ref="Q43" si="5">OR(N41="Отсутствует",NOT(OR(Q41="",Q41="Укажите здесь ссылку на документ",Q42="",Q42="Укажите здесь название документа и соответствующий номер страницы")))</f>
        <v>1</v>
      </c>
      <c r="R43" s="22"/>
      <c r="S43" s="22"/>
      <c r="T43" s="46"/>
    </row>
    <row r="44" spans="1:28" ht="33" customHeight="1">
      <c r="A44" s="154" t="s">
        <v>517</v>
      </c>
      <c r="B44" s="9"/>
      <c r="C44" s="15"/>
      <c r="D44" s="13"/>
      <c r="E44" s="14"/>
      <c r="F44" s="45"/>
      <c r="G44" s="45"/>
      <c r="H44" s="43"/>
      <c r="I44" s="53"/>
      <c r="J44" s="40"/>
      <c r="K44" s="235" t="s">
        <v>518</v>
      </c>
      <c r="L44" s="236"/>
      <c r="M44" s="49"/>
      <c r="N44" s="261" t="s">
        <v>386</v>
      </c>
      <c r="O44" s="262"/>
      <c r="P44" s="27"/>
      <c r="Q44" s="265" t="s">
        <v>387</v>
      </c>
      <c r="R44" s="266"/>
      <c r="S44" s="267"/>
      <c r="T44" s="4"/>
      <c r="U44" s="4"/>
      <c r="V44" s="4"/>
      <c r="W44" s="4"/>
      <c r="X44" s="4"/>
      <c r="Y44" s="4"/>
      <c r="Z44" s="4"/>
      <c r="AA44" s="4"/>
      <c r="AB44" s="4"/>
    </row>
    <row r="45" spans="1:28" ht="33" customHeight="1" thickBot="1">
      <c r="B45" s="9"/>
      <c r="C45" s="15"/>
      <c r="D45" s="13"/>
      <c r="E45" s="14"/>
      <c r="F45" s="45"/>
      <c r="G45" s="45"/>
      <c r="H45" s="43"/>
      <c r="I45" s="54"/>
      <c r="J45" s="26"/>
      <c r="K45" s="237"/>
      <c r="L45" s="238"/>
      <c r="M45" s="50"/>
      <c r="N45" s="263"/>
      <c r="O45" s="264"/>
      <c r="P45" s="28"/>
      <c r="Q45" s="268" t="s">
        <v>388</v>
      </c>
      <c r="R45" s="269"/>
      <c r="S45" s="270"/>
      <c r="T45" s="4"/>
      <c r="U45" s="4"/>
      <c r="V45" s="4"/>
      <c r="W45" s="4"/>
      <c r="X45" s="4"/>
      <c r="Y45" s="4"/>
      <c r="Z45" s="4"/>
      <c r="AA45" s="4"/>
      <c r="AB45" s="4"/>
    </row>
    <row r="46" spans="1:28" s="48" customFormat="1" ht="11.25" customHeight="1" thickBot="1">
      <c r="A46" s="153"/>
      <c r="B46" s="51"/>
      <c r="C46" s="42"/>
      <c r="D46" s="43"/>
      <c r="E46" s="44"/>
      <c r="F46" s="45"/>
      <c r="G46" s="45"/>
      <c r="H46" s="21" t="b">
        <f>AND(N46,Q46)</f>
        <v>1</v>
      </c>
      <c r="I46" s="77">
        <f>IF(H46,1,0)</f>
        <v>1</v>
      </c>
      <c r="J46" s="21"/>
      <c r="K46" s="46"/>
      <c r="L46" s="46"/>
      <c r="M46" s="46"/>
      <c r="N46" s="22" t="b">
        <f t="shared" si="2"/>
        <v>1</v>
      </c>
      <c r="P46" s="22"/>
      <c r="Q46" s="22" t="b">
        <f t="shared" ref="Q46" si="6">OR(N44="Отсутствует",NOT(OR(Q44="",Q44="Укажите здесь ссылку на документ",Q45="",Q45="Укажите здесь название документа и соответствующий номер страницы")))</f>
        <v>1</v>
      </c>
      <c r="R46" s="22"/>
      <c r="S46" s="22"/>
      <c r="T46" s="46"/>
    </row>
    <row r="47" spans="1:28" ht="46.5" customHeight="1">
      <c r="A47" s="154" t="s">
        <v>519</v>
      </c>
      <c r="B47" s="9"/>
      <c r="C47" s="15"/>
      <c r="D47" s="13"/>
      <c r="E47" s="14"/>
      <c r="F47" s="45"/>
      <c r="G47" s="45"/>
      <c r="H47" s="43"/>
      <c r="I47" s="53"/>
      <c r="J47" s="40"/>
      <c r="K47" s="221" t="s">
        <v>520</v>
      </c>
      <c r="L47" s="250"/>
      <c r="M47" s="49"/>
      <c r="N47" s="261" t="s">
        <v>386</v>
      </c>
      <c r="O47" s="262"/>
      <c r="P47" s="27"/>
      <c r="Q47" s="265" t="s">
        <v>387</v>
      </c>
      <c r="R47" s="266"/>
      <c r="S47" s="267"/>
      <c r="T47" s="4"/>
      <c r="U47" s="4"/>
      <c r="V47" s="4"/>
      <c r="W47" s="4"/>
      <c r="X47" s="4"/>
      <c r="Y47" s="4"/>
      <c r="Z47" s="4"/>
      <c r="AA47" s="4"/>
      <c r="AB47" s="4"/>
    </row>
    <row r="48" spans="1:28" ht="46.5" customHeight="1" thickBot="1">
      <c r="B48" s="9"/>
      <c r="C48" s="15"/>
      <c r="D48" s="13"/>
      <c r="E48" s="14"/>
      <c r="F48" s="45"/>
      <c r="G48" s="45"/>
      <c r="H48" s="43"/>
      <c r="I48" s="54"/>
      <c r="J48" s="26"/>
      <c r="K48" s="251"/>
      <c r="L48" s="252"/>
      <c r="M48" s="50"/>
      <c r="N48" s="263"/>
      <c r="O48" s="264"/>
      <c r="P48" s="28"/>
      <c r="Q48" s="268" t="s">
        <v>388</v>
      </c>
      <c r="R48" s="269"/>
      <c r="S48" s="270"/>
      <c r="T48" s="4"/>
      <c r="U48" s="4"/>
      <c r="V48" s="4"/>
      <c r="W48" s="4"/>
      <c r="X48" s="4"/>
      <c r="Y48" s="4"/>
      <c r="Z48" s="4"/>
      <c r="AA48" s="4"/>
      <c r="AB48" s="4"/>
    </row>
    <row r="49" spans="1:28" s="48" customFormat="1" ht="11.25" customHeight="1" thickBot="1">
      <c r="A49" s="153"/>
      <c r="B49" s="51"/>
      <c r="C49" s="42"/>
      <c r="D49" s="43"/>
      <c r="E49" s="44"/>
      <c r="F49" s="45"/>
      <c r="G49" s="45"/>
      <c r="H49" s="21" t="b">
        <f>AND(N49,Q49)</f>
        <v>1</v>
      </c>
      <c r="I49" s="77">
        <f>IF(H49,1,0)</f>
        <v>1</v>
      </c>
      <c r="J49" s="21"/>
      <c r="K49" s="46"/>
      <c r="L49" s="46"/>
      <c r="M49" s="46"/>
      <c r="N49" s="22" t="b">
        <f t="shared" si="2"/>
        <v>1</v>
      </c>
      <c r="P49" s="22"/>
      <c r="Q49" s="22" t="b">
        <f t="shared" ref="Q49" si="7">OR(N47="Отсутствует",NOT(OR(Q47="",Q47="Укажите здесь ссылку на документ",Q48="",Q48="Укажите здесь название документа и соответствующий номер страницы")))</f>
        <v>1</v>
      </c>
      <c r="R49" s="22"/>
      <c r="S49" s="22"/>
      <c r="T49" s="46"/>
    </row>
    <row r="50" spans="1:28" ht="46.5" customHeight="1">
      <c r="A50" s="154" t="s">
        <v>521</v>
      </c>
      <c r="B50" s="9"/>
      <c r="C50" s="15"/>
      <c r="D50" s="13"/>
      <c r="E50" s="14"/>
      <c r="F50" s="45"/>
      <c r="G50" s="45"/>
      <c r="H50" s="43"/>
      <c r="I50" s="53"/>
      <c r="J50" s="40"/>
      <c r="K50" s="221" t="s">
        <v>522</v>
      </c>
      <c r="L50" s="250"/>
      <c r="M50" s="49"/>
      <c r="N50" s="261" t="s">
        <v>386</v>
      </c>
      <c r="O50" s="262"/>
      <c r="P50" s="27"/>
      <c r="Q50" s="265" t="s">
        <v>387</v>
      </c>
      <c r="R50" s="266"/>
      <c r="S50" s="267"/>
      <c r="T50" s="4"/>
      <c r="U50" s="4"/>
      <c r="V50" s="4"/>
      <c r="W50" s="4"/>
      <c r="X50" s="4"/>
      <c r="Y50" s="4"/>
      <c r="Z50" s="4"/>
      <c r="AA50" s="4"/>
      <c r="AB50" s="4"/>
    </row>
    <row r="51" spans="1:28" ht="46.5" customHeight="1" thickBot="1">
      <c r="B51" s="9"/>
      <c r="C51" s="15"/>
      <c r="D51" s="13"/>
      <c r="E51" s="14"/>
      <c r="F51" s="45"/>
      <c r="G51" s="45"/>
      <c r="H51" s="43"/>
      <c r="I51" s="54"/>
      <c r="J51" s="26"/>
      <c r="K51" s="251"/>
      <c r="L51" s="252"/>
      <c r="M51" s="50"/>
      <c r="N51" s="263"/>
      <c r="O51" s="264"/>
      <c r="P51" s="28"/>
      <c r="Q51" s="268" t="s">
        <v>388</v>
      </c>
      <c r="R51" s="269"/>
      <c r="S51" s="270"/>
      <c r="T51" s="4"/>
      <c r="U51" s="4"/>
      <c r="V51" s="4"/>
      <c r="W51" s="4"/>
      <c r="X51" s="4"/>
      <c r="Y51" s="4"/>
      <c r="Z51" s="4"/>
      <c r="AA51" s="4"/>
      <c r="AB51" s="4"/>
    </row>
    <row r="52" spans="1:28" s="48" customFormat="1" ht="11.25" customHeight="1" thickBot="1">
      <c r="A52" s="153"/>
      <c r="B52" s="51"/>
      <c r="C52" s="42"/>
      <c r="D52" s="43"/>
      <c r="E52" s="44"/>
      <c r="F52" s="45"/>
      <c r="G52" s="45"/>
      <c r="H52" s="21" t="b">
        <f>AND(N52,Q52)</f>
        <v>1</v>
      </c>
      <c r="I52" s="77">
        <f>IF(H52,1,0)</f>
        <v>1</v>
      </c>
      <c r="J52" s="21"/>
      <c r="K52" s="46"/>
      <c r="L52" s="46"/>
      <c r="M52" s="46"/>
      <c r="N52" s="22" t="b">
        <f t="shared" si="2"/>
        <v>1</v>
      </c>
      <c r="P52" s="22"/>
      <c r="Q52" s="22" t="b">
        <f t="shared" ref="Q52" si="8">OR(N50="Отсутствует",NOT(OR(Q50="",Q50="Укажите здесь ссылку на документ",Q51="",Q51="Укажите здесь название документа и соответствующий номер страницы")))</f>
        <v>1</v>
      </c>
      <c r="R52" s="22"/>
      <c r="S52" s="22"/>
      <c r="T52" s="46"/>
    </row>
    <row r="53" spans="1:28" ht="46.5" customHeight="1">
      <c r="A53" s="154" t="s">
        <v>523</v>
      </c>
      <c r="B53" s="9"/>
      <c r="C53" s="15"/>
      <c r="D53" s="13"/>
      <c r="E53" s="14"/>
      <c r="F53" s="45"/>
      <c r="G53" s="45"/>
      <c r="H53" s="43"/>
      <c r="I53" s="53"/>
      <c r="J53" s="40"/>
      <c r="K53" s="235" t="s">
        <v>524</v>
      </c>
      <c r="L53" s="236"/>
      <c r="M53" s="49"/>
      <c r="N53" s="261" t="s">
        <v>386</v>
      </c>
      <c r="O53" s="262"/>
      <c r="P53" s="27"/>
      <c r="Q53" s="265" t="s">
        <v>387</v>
      </c>
      <c r="R53" s="266"/>
      <c r="S53" s="267"/>
      <c r="T53" s="4"/>
      <c r="U53" s="4"/>
      <c r="V53" s="4"/>
      <c r="W53" s="4"/>
      <c r="X53" s="4"/>
      <c r="Y53" s="4"/>
      <c r="Z53" s="4"/>
      <c r="AA53" s="4"/>
      <c r="AB53" s="4"/>
    </row>
    <row r="54" spans="1:28" ht="46.5" customHeight="1" thickBot="1">
      <c r="B54" s="9"/>
      <c r="C54" s="15"/>
      <c r="D54" s="13"/>
      <c r="E54" s="14"/>
      <c r="F54" s="45"/>
      <c r="G54" s="45"/>
      <c r="H54" s="45"/>
      <c r="I54" s="61"/>
      <c r="J54" s="26"/>
      <c r="K54" s="237"/>
      <c r="L54" s="238"/>
      <c r="M54" s="50"/>
      <c r="N54" s="263"/>
      <c r="O54" s="264"/>
      <c r="P54" s="28"/>
      <c r="Q54" s="268" t="s">
        <v>388</v>
      </c>
      <c r="R54" s="269"/>
      <c r="S54" s="270"/>
      <c r="T54" s="4"/>
      <c r="U54" s="4"/>
      <c r="V54" s="4"/>
      <c r="W54" s="4"/>
      <c r="X54" s="4"/>
      <c r="Y54" s="4"/>
      <c r="Z54" s="4"/>
      <c r="AA54" s="4"/>
      <c r="AB54" s="4"/>
    </row>
    <row r="55" spans="1:28" s="48" customFormat="1" ht="11.25" customHeight="1">
      <c r="A55" s="153"/>
      <c r="B55" s="51"/>
      <c r="C55" s="42"/>
      <c r="D55" s="43"/>
      <c r="E55" s="44"/>
      <c r="F55" s="45"/>
      <c r="G55" s="45"/>
      <c r="H55" s="21" t="b">
        <f>AND(N55,Q55)</f>
        <v>1</v>
      </c>
      <c r="I55" s="21">
        <f>IF(H55,1,0)</f>
        <v>1</v>
      </c>
      <c r="J55" s="21"/>
      <c r="K55" s="46"/>
      <c r="L55" s="46"/>
      <c r="M55" s="46"/>
      <c r="N55" s="22" t="b">
        <f t="shared" si="2"/>
        <v>1</v>
      </c>
      <c r="P55" s="22"/>
      <c r="Q55" s="22" t="b">
        <f t="shared" ref="Q55" si="9">OR(N53="Отсутствует",NOT(OR(Q53="",Q53="Укажите здесь ссылку на документ",Q54="",Q54="Укажите здесь название документа и соответствующий номер страницы")))</f>
        <v>1</v>
      </c>
      <c r="R55" s="22"/>
      <c r="S55" s="22"/>
      <c r="T55" s="46"/>
    </row>
    <row r="56" spans="1:28" ht="16.5" customHeight="1">
      <c r="A56" s="154" t="s">
        <v>525</v>
      </c>
      <c r="B56" s="9"/>
      <c r="C56" s="15"/>
      <c r="D56" s="13"/>
      <c r="E56" s="58"/>
      <c r="F56" s="40"/>
      <c r="G56" s="38"/>
      <c r="H56" s="235" t="s">
        <v>526</v>
      </c>
      <c r="I56" s="242"/>
      <c r="J56" s="242"/>
      <c r="K56" s="242"/>
      <c r="L56" s="242"/>
      <c r="M56" s="242"/>
      <c r="N56" s="242"/>
      <c r="O56" s="242"/>
      <c r="P56" s="242"/>
      <c r="Q56" s="242"/>
      <c r="R56" s="239"/>
      <c r="S56" s="4"/>
      <c r="T56" s="4"/>
      <c r="U56" s="4"/>
      <c r="V56" s="4"/>
      <c r="W56" s="4"/>
      <c r="X56" s="4"/>
      <c r="Y56" s="4"/>
      <c r="Z56" s="4"/>
      <c r="AA56" s="4"/>
      <c r="AB56" s="4"/>
    </row>
    <row r="57" spans="1:28" ht="16.5" customHeight="1">
      <c r="B57" s="9"/>
      <c r="C57" s="15"/>
      <c r="D57" s="13"/>
      <c r="E57" s="16"/>
      <c r="F57" s="26"/>
      <c r="G57" s="39"/>
      <c r="H57" s="240"/>
      <c r="I57" s="243"/>
      <c r="J57" s="243"/>
      <c r="K57" s="243"/>
      <c r="L57" s="243"/>
      <c r="M57" s="243"/>
      <c r="N57" s="243"/>
      <c r="O57" s="243"/>
      <c r="P57" s="243"/>
      <c r="Q57" s="243"/>
      <c r="R57" s="241"/>
      <c r="S57" s="4"/>
      <c r="T57" s="4"/>
      <c r="U57" s="4"/>
      <c r="V57" s="4"/>
      <c r="W57" s="4"/>
      <c r="X57" s="4"/>
      <c r="Y57" s="4"/>
      <c r="Z57" s="4"/>
      <c r="AA57" s="4"/>
      <c r="AB57" s="4"/>
    </row>
    <row r="58" spans="1:28" s="48" customFormat="1" ht="11.25" customHeight="1" thickBot="1">
      <c r="A58" s="153"/>
      <c r="B58" s="51"/>
      <c r="C58" s="42"/>
      <c r="D58" s="43"/>
      <c r="E58" s="20"/>
      <c r="F58" s="45"/>
      <c r="G58" s="37"/>
      <c r="H58" s="64"/>
      <c r="I58" s="77"/>
      <c r="J58" s="46"/>
      <c r="K58" s="46"/>
      <c r="L58" s="46"/>
      <c r="M58" s="46"/>
      <c r="N58" s="47"/>
      <c r="O58" s="46"/>
    </row>
    <row r="59" spans="1:28" ht="33" customHeight="1">
      <c r="A59" s="154" t="s">
        <v>527</v>
      </c>
      <c r="B59" s="9"/>
      <c r="C59" s="15"/>
      <c r="D59" s="13"/>
      <c r="E59" s="14"/>
      <c r="F59" s="45"/>
      <c r="G59" s="45"/>
      <c r="H59" s="43"/>
      <c r="I59" s="53"/>
      <c r="J59" s="40"/>
      <c r="K59" s="244" t="s">
        <v>528</v>
      </c>
      <c r="L59" s="306"/>
      <c r="M59" s="49"/>
      <c r="N59" s="261" t="s">
        <v>155</v>
      </c>
      <c r="O59" s="262"/>
      <c r="P59" s="27"/>
      <c r="Q59" s="265" t="s">
        <v>529</v>
      </c>
      <c r="R59" s="266"/>
      <c r="S59" s="267"/>
      <c r="T59" s="4"/>
      <c r="U59" s="4"/>
      <c r="V59" s="4"/>
      <c r="W59" s="4"/>
      <c r="X59" s="4"/>
      <c r="Y59" s="4"/>
      <c r="Z59" s="4"/>
      <c r="AA59" s="4"/>
      <c r="AB59" s="4"/>
    </row>
    <row r="60" spans="1:28" ht="33" customHeight="1" thickBot="1">
      <c r="B60" s="9"/>
      <c r="C60" s="15"/>
      <c r="D60" s="13"/>
      <c r="E60" s="14"/>
      <c r="F60" s="45"/>
      <c r="G60" s="45"/>
      <c r="H60" s="43"/>
      <c r="I60" s="54"/>
      <c r="J60" s="26"/>
      <c r="K60" s="307"/>
      <c r="L60" s="308"/>
      <c r="M60" s="50"/>
      <c r="N60" s="263"/>
      <c r="O60" s="264"/>
      <c r="P60" s="28"/>
      <c r="Q60" s="268" t="s">
        <v>530</v>
      </c>
      <c r="R60" s="269"/>
      <c r="S60" s="270"/>
      <c r="T60" s="4"/>
      <c r="U60" s="4"/>
      <c r="V60" s="4"/>
      <c r="W60" s="4"/>
      <c r="X60" s="4"/>
      <c r="Y60" s="4"/>
      <c r="Z60" s="4"/>
      <c r="AA60" s="4"/>
      <c r="AB60" s="4"/>
    </row>
    <row r="61" spans="1:28" s="48" customFormat="1" ht="11.25" customHeight="1" thickBot="1">
      <c r="A61" s="153"/>
      <c r="B61" s="51"/>
      <c r="C61" s="42"/>
      <c r="D61" s="43"/>
      <c r="E61" s="44"/>
      <c r="F61" s="45"/>
      <c r="G61" s="45"/>
      <c r="H61" s="21" t="b">
        <f>AND(N61,Q61)</f>
        <v>1</v>
      </c>
      <c r="I61" s="77">
        <f>IF(H61,1,0)</f>
        <v>1</v>
      </c>
      <c r="J61" s="21"/>
      <c r="K61" s="97"/>
      <c r="L61" s="97"/>
      <c r="M61" s="46"/>
      <c r="N61" s="22" t="b">
        <f t="shared" ref="N61" si="10">NOT(OR(N59="",N59="Укажите здесь ""Имеется"" или ""Отсутствует"""))</f>
        <v>1</v>
      </c>
      <c r="P61" s="22"/>
      <c r="Q61" s="22" t="b">
        <f t="shared" ref="Q61" si="11">OR(N59="Отсутствует",NOT(OR(Q59="",Q59="Укажите здесь ссылку на документ",Q60="",Q60="Укажите здесь название документа и соответствующий номер страницы")))</f>
        <v>1</v>
      </c>
      <c r="R61" s="22"/>
      <c r="S61" s="22"/>
      <c r="T61" s="46"/>
      <c r="W61" s="46"/>
    </row>
    <row r="62" spans="1:28" ht="33" customHeight="1">
      <c r="A62" s="154" t="s">
        <v>531</v>
      </c>
      <c r="B62" s="9"/>
      <c r="C62" s="15"/>
      <c r="D62" s="13"/>
      <c r="E62" s="14"/>
      <c r="F62" s="18"/>
      <c r="G62" s="18"/>
      <c r="H62" s="43"/>
      <c r="I62" s="53"/>
      <c r="J62" s="40"/>
      <c r="K62" s="244" t="s">
        <v>532</v>
      </c>
      <c r="L62" s="246"/>
      <c r="M62" s="169"/>
      <c r="N62" s="225">
        <f>IF(NOT(AND(Справочник!H$12,Q64)),"Этот показатель вычисляется по введенному значению в ячейке справа",ROUND(Q62/Справочник!G$12+0.00045,3))</f>
        <v>0.41</v>
      </c>
      <c r="O62" s="226"/>
      <c r="P62" s="35"/>
      <c r="Q62" s="229">
        <v>9</v>
      </c>
      <c r="R62" s="231" t="s">
        <v>533</v>
      </c>
      <c r="S62" s="232"/>
      <c r="V62" s="4"/>
      <c r="W62" s="4"/>
      <c r="X62" s="4"/>
      <c r="Y62" s="4"/>
      <c r="Z62" s="4"/>
      <c r="AA62" s="4"/>
      <c r="AB62" s="4"/>
    </row>
    <row r="63" spans="1:28" ht="33" customHeight="1" thickBot="1">
      <c r="B63" s="9"/>
      <c r="C63" s="15"/>
      <c r="D63" s="13"/>
      <c r="E63" s="14"/>
      <c r="F63" s="18"/>
      <c r="G63" s="18"/>
      <c r="H63" s="43"/>
      <c r="I63" s="54"/>
      <c r="J63" s="26"/>
      <c r="K63" s="247"/>
      <c r="L63" s="249"/>
      <c r="M63" s="168"/>
      <c r="N63" s="227"/>
      <c r="O63" s="228"/>
      <c r="P63" s="36"/>
      <c r="Q63" s="230"/>
      <c r="R63" s="233"/>
      <c r="S63" s="234"/>
      <c r="V63" s="4"/>
      <c r="W63" s="4"/>
      <c r="X63" s="4"/>
      <c r="Y63" s="4"/>
      <c r="Z63" s="4"/>
      <c r="AA63" s="4"/>
      <c r="AB63" s="4"/>
    </row>
    <row r="64" spans="1:28" s="48" customFormat="1" ht="11.25" customHeight="1" thickBot="1">
      <c r="A64" s="153"/>
      <c r="B64" s="51"/>
      <c r="C64" s="42"/>
      <c r="D64" s="43"/>
      <c r="E64" s="44"/>
      <c r="F64" s="45"/>
      <c r="G64" s="45"/>
      <c r="H64" s="21" t="b">
        <f>N64</f>
        <v>1</v>
      </c>
      <c r="I64" s="77">
        <f>IF(H64,1,0)</f>
        <v>1</v>
      </c>
      <c r="J64" s="21"/>
      <c r="K64" s="98"/>
      <c r="L64" s="99"/>
      <c r="M64" s="21"/>
      <c r="N64" s="21" t="b">
        <f>Q64</f>
        <v>1</v>
      </c>
      <c r="O64" s="22"/>
      <c r="P64" s="22"/>
      <c r="Q64" s="22" t="b">
        <f>NOT(OR(Q62="",Q62="Введите здесь значение"))</f>
        <v>1</v>
      </c>
      <c r="R64" s="22"/>
      <c r="S64" s="22"/>
      <c r="T64" s="46"/>
      <c r="U64" s="46"/>
      <c r="V64" s="47"/>
      <c r="W64" s="46"/>
    </row>
    <row r="65" spans="1:28" ht="33" customHeight="1">
      <c r="A65" s="154" t="s">
        <v>534</v>
      </c>
      <c r="B65" s="9"/>
      <c r="C65" s="15"/>
      <c r="D65" s="13"/>
      <c r="E65" s="14"/>
      <c r="F65" s="18"/>
      <c r="G65" s="18"/>
      <c r="H65" s="43"/>
      <c r="I65" s="53"/>
      <c r="J65" s="40"/>
      <c r="K65" s="244" t="s">
        <v>535</v>
      </c>
      <c r="L65" s="246"/>
      <c r="M65" s="169"/>
      <c r="N65" s="225">
        <f>IF(NOT(AND(Справочник!H$12,Q67)),"Этот показатель вычисляется по введенному значению в ячейке справа",ROUND(Q65/Справочник!G$12+0.00045,3))</f>
        <v>0.31900000000000001</v>
      </c>
      <c r="O65" s="226"/>
      <c r="P65" s="35"/>
      <c r="Q65" s="229">
        <v>7</v>
      </c>
      <c r="R65" s="231" t="s">
        <v>536</v>
      </c>
      <c r="S65" s="232"/>
      <c r="V65" s="4"/>
      <c r="W65" s="4"/>
      <c r="X65" s="4"/>
      <c r="Y65" s="4"/>
      <c r="Z65" s="4"/>
      <c r="AA65" s="4"/>
      <c r="AB65" s="4"/>
    </row>
    <row r="66" spans="1:28" ht="33" customHeight="1" thickBot="1">
      <c r="B66" s="9"/>
      <c r="C66" s="15"/>
      <c r="D66" s="13"/>
      <c r="E66" s="14"/>
      <c r="F66" s="18"/>
      <c r="G66" s="18"/>
      <c r="H66" s="43"/>
      <c r="I66" s="54"/>
      <c r="J66" s="26"/>
      <c r="K66" s="247"/>
      <c r="L66" s="249"/>
      <c r="M66" s="168"/>
      <c r="N66" s="227"/>
      <c r="O66" s="228"/>
      <c r="P66" s="36"/>
      <c r="Q66" s="230"/>
      <c r="R66" s="233"/>
      <c r="S66" s="234"/>
      <c r="V66" s="4"/>
      <c r="W66" s="4"/>
      <c r="X66" s="4"/>
      <c r="Y66" s="4"/>
      <c r="Z66" s="4"/>
      <c r="AA66" s="4"/>
      <c r="AB66" s="4"/>
    </row>
    <row r="67" spans="1:28" s="48" customFormat="1" ht="11.25" customHeight="1" thickBot="1">
      <c r="A67" s="153"/>
      <c r="B67" s="51"/>
      <c r="C67" s="42"/>
      <c r="D67" s="43"/>
      <c r="E67" s="44"/>
      <c r="F67" s="45"/>
      <c r="G67" s="45"/>
      <c r="H67" s="21" t="b">
        <f>N67</f>
        <v>1</v>
      </c>
      <c r="I67" s="77">
        <f>IF(H67,1,0)</f>
        <v>1</v>
      </c>
      <c r="J67" s="21"/>
      <c r="K67" s="98"/>
      <c r="L67" s="99"/>
      <c r="M67" s="21"/>
      <c r="N67" s="21" t="b">
        <f>Q67</f>
        <v>1</v>
      </c>
      <c r="O67" s="22"/>
      <c r="P67" s="22"/>
      <c r="Q67" s="22" t="b">
        <f>NOT(OR(Q65="",Q65="Введите здесь значение"))</f>
        <v>1</v>
      </c>
      <c r="R67" s="22"/>
      <c r="S67" s="22"/>
      <c r="T67" s="46"/>
      <c r="U67" s="46"/>
      <c r="V67" s="47"/>
      <c r="W67" s="46"/>
    </row>
    <row r="68" spans="1:28" ht="33" customHeight="1">
      <c r="A68" s="154" t="s">
        <v>537</v>
      </c>
      <c r="B68" s="9"/>
      <c r="C68" s="15"/>
      <c r="D68" s="13"/>
      <c r="E68" s="14"/>
      <c r="F68" s="18"/>
      <c r="G68" s="18"/>
      <c r="H68" s="43"/>
      <c r="I68" s="53"/>
      <c r="J68" s="40"/>
      <c r="K68" s="244" t="s">
        <v>538</v>
      </c>
      <c r="L68" s="246"/>
      <c r="M68" s="169"/>
      <c r="N68" s="225">
        <f>IF(NOT(AND(Справочник!H$12,Q70)),"Этот показатель вычисляется по введенному значению в ячейке справа",ROUND(Q68/Справочник!G$12+0.00045,3))</f>
        <v>0.41</v>
      </c>
      <c r="O68" s="226"/>
      <c r="P68" s="35"/>
      <c r="Q68" s="229">
        <v>9</v>
      </c>
      <c r="R68" s="231" t="s">
        <v>539</v>
      </c>
      <c r="S68" s="232"/>
      <c r="V68" s="4"/>
      <c r="W68" s="4"/>
      <c r="X68" s="4"/>
      <c r="Y68" s="4"/>
      <c r="Z68" s="4"/>
      <c r="AA68" s="4"/>
      <c r="AB68" s="4"/>
    </row>
    <row r="69" spans="1:28" ht="33" customHeight="1" thickBot="1">
      <c r="B69" s="9"/>
      <c r="C69" s="15"/>
      <c r="D69" s="13"/>
      <c r="E69" s="14"/>
      <c r="F69" s="18"/>
      <c r="G69" s="18"/>
      <c r="H69" s="43"/>
      <c r="I69" s="54"/>
      <c r="J69" s="26"/>
      <c r="K69" s="247"/>
      <c r="L69" s="249"/>
      <c r="M69" s="168"/>
      <c r="N69" s="227"/>
      <c r="O69" s="228"/>
      <c r="P69" s="36"/>
      <c r="Q69" s="230"/>
      <c r="R69" s="233"/>
      <c r="S69" s="234"/>
      <c r="V69" s="4"/>
      <c r="W69" s="4"/>
      <c r="X69" s="4"/>
      <c r="Y69" s="4"/>
      <c r="Z69" s="4"/>
      <c r="AA69" s="4"/>
      <c r="AB69" s="4"/>
    </row>
    <row r="70" spans="1:28" s="48" customFormat="1" ht="11.25" customHeight="1" thickBot="1">
      <c r="A70" s="153"/>
      <c r="B70" s="51"/>
      <c r="C70" s="42"/>
      <c r="D70" s="43"/>
      <c r="E70" s="44"/>
      <c r="F70" s="45"/>
      <c r="G70" s="45"/>
      <c r="H70" s="21" t="b">
        <f>N70</f>
        <v>1</v>
      </c>
      <c r="I70" s="77">
        <f>IF(H70,1,0)</f>
        <v>1</v>
      </c>
      <c r="J70" s="21"/>
      <c r="K70" s="98"/>
      <c r="L70" s="99"/>
      <c r="M70" s="21"/>
      <c r="N70" s="21" t="b">
        <f>Q70</f>
        <v>1</v>
      </c>
      <c r="O70" s="22"/>
      <c r="P70" s="22"/>
      <c r="Q70" s="22" t="b">
        <f>NOT(OR(Q68="",Q68="Введите здесь значение"))</f>
        <v>1</v>
      </c>
      <c r="R70" s="22"/>
      <c r="S70" s="22"/>
      <c r="T70" s="46"/>
      <c r="U70" s="46"/>
      <c r="V70" s="47"/>
      <c r="W70" s="46"/>
    </row>
    <row r="71" spans="1:28" ht="33" customHeight="1">
      <c r="A71" s="154" t="s">
        <v>540</v>
      </c>
      <c r="B71" s="9"/>
      <c r="C71" s="15"/>
      <c r="D71" s="13"/>
      <c r="E71" s="14"/>
      <c r="F71" s="18"/>
      <c r="G71" s="18"/>
      <c r="H71" s="43"/>
      <c r="I71" s="53"/>
      <c r="J71" s="40"/>
      <c r="K71" s="244" t="s">
        <v>541</v>
      </c>
      <c r="L71" s="246"/>
      <c r="M71" s="169"/>
      <c r="N71" s="225">
        <f>IF(NOT(AND(Справочник!H$12,Q73)),"Этот показатель вычисляется по введенному значению в ячейке справа",ROUND(Q71/Справочник!G$12+0.00045,3))</f>
        <v>0.27300000000000002</v>
      </c>
      <c r="O71" s="226"/>
      <c r="P71" s="35"/>
      <c r="Q71" s="229">
        <v>6</v>
      </c>
      <c r="R71" s="231" t="s">
        <v>542</v>
      </c>
      <c r="S71" s="232"/>
      <c r="V71" s="4"/>
      <c r="W71" s="4"/>
      <c r="X71" s="4"/>
      <c r="Y71" s="4"/>
      <c r="Z71" s="4"/>
      <c r="AA71" s="4"/>
      <c r="AB71" s="4"/>
    </row>
    <row r="72" spans="1:28" ht="33" customHeight="1" thickBot="1">
      <c r="B72" s="9"/>
      <c r="C72" s="15"/>
      <c r="D72" s="13"/>
      <c r="E72" s="14"/>
      <c r="F72" s="18"/>
      <c r="G72" s="18"/>
      <c r="H72" s="43"/>
      <c r="I72" s="54"/>
      <c r="J72" s="26"/>
      <c r="K72" s="247"/>
      <c r="L72" s="249"/>
      <c r="M72" s="168"/>
      <c r="N72" s="227"/>
      <c r="O72" s="228"/>
      <c r="P72" s="36"/>
      <c r="Q72" s="230"/>
      <c r="R72" s="233"/>
      <c r="S72" s="234"/>
      <c r="V72" s="4"/>
      <c r="W72" s="4"/>
      <c r="X72" s="4"/>
      <c r="Y72" s="4"/>
      <c r="Z72" s="4"/>
      <c r="AA72" s="4"/>
      <c r="AB72" s="4"/>
    </row>
    <row r="73" spans="1:28" s="48" customFormat="1" ht="11.25" customHeight="1" thickBot="1">
      <c r="A73" s="153"/>
      <c r="B73" s="51"/>
      <c r="C73" s="42"/>
      <c r="D73" s="43"/>
      <c r="E73" s="44"/>
      <c r="F73" s="45"/>
      <c r="G73" s="45"/>
      <c r="H73" s="21" t="b">
        <f>N73</f>
        <v>1</v>
      </c>
      <c r="I73" s="77">
        <f>IF(H73,1,0)</f>
        <v>1</v>
      </c>
      <c r="J73" s="21"/>
      <c r="K73" s="98"/>
      <c r="L73" s="99"/>
      <c r="M73" s="21"/>
      <c r="N73" s="21" t="b">
        <f>Q73</f>
        <v>1</v>
      </c>
      <c r="O73" s="22"/>
      <c r="P73" s="22"/>
      <c r="Q73" s="22" t="b">
        <f>NOT(OR(Q71="",Q71="Введите здесь значение"))</f>
        <v>1</v>
      </c>
      <c r="R73" s="22"/>
      <c r="S73" s="22"/>
      <c r="T73" s="46"/>
      <c r="U73" s="46"/>
      <c r="V73" s="47"/>
      <c r="W73" s="46"/>
    </row>
    <row r="74" spans="1:28" ht="38.25" customHeight="1">
      <c r="A74" s="154" t="s">
        <v>543</v>
      </c>
      <c r="B74" s="9"/>
      <c r="C74" s="15"/>
      <c r="D74" s="13"/>
      <c r="E74" s="14"/>
      <c r="F74" s="18"/>
      <c r="G74" s="18"/>
      <c r="H74" s="43"/>
      <c r="I74" s="53"/>
      <c r="J74" s="40"/>
      <c r="K74" s="244" t="s">
        <v>544</v>
      </c>
      <c r="L74" s="246"/>
      <c r="M74" s="169"/>
      <c r="N74" s="225">
        <f>IF(NOT(AND(Справочник!H$78,Q76)),"Этот показатель вычисляется по введенному значению в ячейке справа",IF(Справочник!G$78=0,0,ROUND(Q74/Справочник!G$78+0.00045,3)))</f>
        <v>0.93600000000000005</v>
      </c>
      <c r="O74" s="226"/>
      <c r="P74" s="35"/>
      <c r="Q74" s="229">
        <v>116</v>
      </c>
      <c r="R74" s="231" t="s">
        <v>545</v>
      </c>
      <c r="S74" s="232"/>
      <c r="V74" s="4"/>
      <c r="W74" s="4"/>
      <c r="X74" s="4"/>
      <c r="Y74" s="4"/>
      <c r="Z74" s="4"/>
      <c r="AA74" s="4"/>
      <c r="AB74" s="4"/>
    </row>
    <row r="75" spans="1:28" ht="41.25" customHeight="1" thickBot="1">
      <c r="B75" s="9"/>
      <c r="C75" s="15"/>
      <c r="D75" s="13"/>
      <c r="E75" s="14"/>
      <c r="F75" s="18"/>
      <c r="G75" s="18"/>
      <c r="H75" s="43"/>
      <c r="I75" s="54"/>
      <c r="J75" s="26"/>
      <c r="K75" s="247"/>
      <c r="L75" s="249"/>
      <c r="M75" s="168"/>
      <c r="N75" s="227"/>
      <c r="O75" s="228"/>
      <c r="P75" s="36"/>
      <c r="Q75" s="230"/>
      <c r="R75" s="233"/>
      <c r="S75" s="234"/>
      <c r="V75" s="4"/>
      <c r="W75" s="4"/>
      <c r="X75" s="4"/>
      <c r="Y75" s="4"/>
      <c r="Z75" s="4"/>
      <c r="AA75" s="4"/>
      <c r="AB75" s="4"/>
    </row>
    <row r="76" spans="1:28" s="48" customFormat="1" ht="11.25" customHeight="1" thickBot="1">
      <c r="A76" s="153"/>
      <c r="B76" s="51"/>
      <c r="C76" s="42"/>
      <c r="D76" s="43"/>
      <c r="E76" s="44"/>
      <c r="F76" s="45"/>
      <c r="G76" s="45"/>
      <c r="H76" s="21" t="b">
        <f>N76</f>
        <v>1</v>
      </c>
      <c r="I76" s="77">
        <f>IF(H76,1,0)</f>
        <v>1</v>
      </c>
      <c r="J76" s="21"/>
      <c r="K76" s="98"/>
      <c r="L76" s="99"/>
      <c r="M76" s="21"/>
      <c r="N76" s="21" t="b">
        <f>Q76</f>
        <v>1</v>
      </c>
      <c r="O76" s="22"/>
      <c r="P76" s="22"/>
      <c r="Q76" s="22" t="b">
        <f>NOT(OR(Q74="",Q74="Введите здесь значение"))</f>
        <v>1</v>
      </c>
      <c r="R76" s="22"/>
      <c r="S76" s="22"/>
      <c r="T76" s="46"/>
      <c r="U76" s="46"/>
      <c r="V76" s="47"/>
      <c r="W76" s="46"/>
    </row>
    <row r="77" spans="1:28" ht="39" customHeight="1">
      <c r="A77" s="154" t="s">
        <v>546</v>
      </c>
      <c r="B77" s="9"/>
      <c r="C77" s="31"/>
      <c r="D77" s="13"/>
      <c r="E77" s="32"/>
      <c r="F77" s="18"/>
      <c r="G77" s="139"/>
      <c r="H77" s="71"/>
      <c r="I77" s="53"/>
      <c r="J77" s="41"/>
      <c r="K77" s="315" t="s">
        <v>547</v>
      </c>
      <c r="L77" s="316"/>
      <c r="M77" s="169"/>
      <c r="N77" s="225">
        <f>IF(NOT(AND(Справочник!H$78,Q79)),"Этот показатель вычисляется по введенному значению в ячейке справа",IF(Справочник!G$78=0,0,ROUND(Q77/Справочник!G$78+0.00045,3)))</f>
        <v>7.2999999999999995E-2</v>
      </c>
      <c r="O77" s="226"/>
      <c r="P77" s="35"/>
      <c r="Q77" s="229">
        <v>9</v>
      </c>
      <c r="R77" s="231" t="s">
        <v>548</v>
      </c>
      <c r="S77" s="232"/>
      <c r="V77" s="3"/>
      <c r="X77" s="4"/>
      <c r="Y77" s="4"/>
      <c r="Z77" s="4"/>
      <c r="AA77" s="4"/>
      <c r="AB77" s="4"/>
    </row>
    <row r="78" spans="1:28" ht="39" customHeight="1" thickBot="1">
      <c r="B78" s="9"/>
      <c r="C78" s="15"/>
      <c r="D78" s="13"/>
      <c r="E78" s="14"/>
      <c r="F78" s="18"/>
      <c r="G78" s="18"/>
      <c r="H78" s="43"/>
      <c r="I78" s="54"/>
      <c r="J78" s="26"/>
      <c r="K78" s="317"/>
      <c r="L78" s="318"/>
      <c r="M78" s="168"/>
      <c r="N78" s="227"/>
      <c r="O78" s="228"/>
      <c r="P78" s="36"/>
      <c r="Q78" s="230"/>
      <c r="R78" s="233"/>
      <c r="S78" s="234"/>
      <c r="V78" s="3"/>
      <c r="X78" s="4"/>
      <c r="Y78" s="4"/>
      <c r="Z78" s="4"/>
      <c r="AA78" s="4"/>
      <c r="AB78" s="4"/>
    </row>
    <row r="79" spans="1:28" s="48" customFormat="1" ht="11.25" customHeight="1" thickBot="1">
      <c r="A79" s="153"/>
      <c r="B79" s="51"/>
      <c r="C79" s="42"/>
      <c r="D79" s="43"/>
      <c r="E79" s="44"/>
      <c r="F79" s="45"/>
      <c r="G79" s="45"/>
      <c r="H79" s="21" t="b">
        <f>N79</f>
        <v>1</v>
      </c>
      <c r="I79" s="77">
        <f>IF(H79,1,0)</f>
        <v>1</v>
      </c>
      <c r="J79" s="21"/>
      <c r="K79" s="97"/>
      <c r="L79" s="97"/>
      <c r="M79" s="46"/>
      <c r="N79" s="21" t="b">
        <f>Q79</f>
        <v>1</v>
      </c>
      <c r="O79" s="22"/>
      <c r="P79" s="22"/>
      <c r="Q79" s="22" t="b">
        <f>NOT(OR(Q77="",Q77="Введите здесь значение"))</f>
        <v>1</v>
      </c>
      <c r="R79" s="22"/>
      <c r="S79" s="22"/>
      <c r="T79" s="22"/>
      <c r="U79" s="22"/>
      <c r="V79" s="46"/>
      <c r="W79" s="46"/>
      <c r="X79" s="46"/>
      <c r="Y79" s="46"/>
      <c r="Z79" s="46"/>
      <c r="AA79" s="47"/>
      <c r="AB79" s="46"/>
    </row>
    <row r="80" spans="1:28" ht="33" customHeight="1">
      <c r="A80" s="154" t="s">
        <v>549</v>
      </c>
      <c r="B80" s="9"/>
      <c r="C80" s="15"/>
      <c r="D80" s="13"/>
      <c r="E80" s="14"/>
      <c r="F80" s="45"/>
      <c r="G80" s="45"/>
      <c r="H80" s="43"/>
      <c r="I80" s="53"/>
      <c r="J80" s="40"/>
      <c r="K80" s="244" t="s">
        <v>550</v>
      </c>
      <c r="L80" s="306"/>
      <c r="M80" s="49"/>
      <c r="N80" s="261" t="s">
        <v>155</v>
      </c>
      <c r="O80" s="262"/>
      <c r="P80" s="27"/>
      <c r="Q80" s="265" t="s">
        <v>551</v>
      </c>
      <c r="R80" s="266"/>
      <c r="S80" s="267"/>
      <c r="T80" s="4"/>
      <c r="U80" s="4"/>
      <c r="V80" s="4"/>
      <c r="W80" s="4"/>
      <c r="X80" s="4"/>
      <c r="Y80" s="4"/>
      <c r="Z80" s="4"/>
      <c r="AA80" s="4"/>
      <c r="AB80" s="4"/>
    </row>
    <row r="81" spans="1:28" ht="33" customHeight="1" thickBot="1">
      <c r="B81" s="9"/>
      <c r="C81" s="15"/>
      <c r="D81" s="13"/>
      <c r="E81" s="14"/>
      <c r="F81" s="45"/>
      <c r="G81" s="45"/>
      <c r="H81" s="43"/>
      <c r="I81" s="54"/>
      <c r="J81" s="26"/>
      <c r="K81" s="307"/>
      <c r="L81" s="308"/>
      <c r="M81" s="50"/>
      <c r="N81" s="263"/>
      <c r="O81" s="264"/>
      <c r="P81" s="28"/>
      <c r="Q81" s="268" t="s">
        <v>552</v>
      </c>
      <c r="R81" s="269"/>
      <c r="S81" s="270"/>
      <c r="T81" s="4"/>
      <c r="U81" s="4"/>
      <c r="V81" s="4"/>
      <c r="W81" s="4"/>
      <c r="X81" s="4"/>
      <c r="Y81" s="4"/>
      <c r="Z81" s="4"/>
      <c r="AA81" s="4"/>
      <c r="AB81" s="4"/>
    </row>
    <row r="82" spans="1:28" s="48" customFormat="1" ht="11.25" customHeight="1" thickBot="1">
      <c r="A82" s="153"/>
      <c r="B82" s="51"/>
      <c r="C82" s="42"/>
      <c r="D82" s="43"/>
      <c r="E82" s="44"/>
      <c r="F82" s="45"/>
      <c r="G82" s="45"/>
      <c r="H82" s="21" t="b">
        <f>AND(N82,Q82)</f>
        <v>1</v>
      </c>
      <c r="I82" s="77">
        <f>IF(H82,1,0)</f>
        <v>1</v>
      </c>
      <c r="J82" s="21"/>
      <c r="K82" s="97"/>
      <c r="L82" s="97"/>
      <c r="M82" s="46"/>
      <c r="N82" s="22" t="b">
        <f t="shared" ref="N82:N85" si="12">NOT(OR(N80="",N80="Укажите здесь ""Имеется"" или ""Отсутствует"""))</f>
        <v>1</v>
      </c>
      <c r="P82" s="22"/>
      <c r="Q82" s="22" t="b">
        <f t="shared" ref="Q82" si="13">OR(N80="Отсутствует",NOT(OR(Q80="",Q80="Укажите здесь ссылку на документ",Q81="",Q81="Укажите здесь название документа и соответствующий номер страницы")))</f>
        <v>1</v>
      </c>
      <c r="R82" s="22"/>
      <c r="S82" s="22"/>
      <c r="T82" s="46"/>
      <c r="V82" s="47"/>
      <c r="W82" s="46"/>
    </row>
    <row r="83" spans="1:28" ht="33" customHeight="1">
      <c r="A83" s="154" t="s">
        <v>553</v>
      </c>
      <c r="B83" s="9"/>
      <c r="C83" s="15"/>
      <c r="D83" s="13"/>
      <c r="E83" s="14"/>
      <c r="F83" s="45"/>
      <c r="G83" s="45"/>
      <c r="H83" s="43"/>
      <c r="I83" s="53"/>
      <c r="J83" s="40"/>
      <c r="K83" s="244" t="s">
        <v>554</v>
      </c>
      <c r="L83" s="306"/>
      <c r="M83" s="49"/>
      <c r="N83" s="261" t="s">
        <v>155</v>
      </c>
      <c r="O83" s="262"/>
      <c r="P83" s="27"/>
      <c r="Q83" s="265" t="s">
        <v>555</v>
      </c>
      <c r="R83" s="266"/>
      <c r="S83" s="267"/>
      <c r="T83" s="4"/>
      <c r="U83" s="4"/>
      <c r="V83" s="4"/>
      <c r="W83" s="4"/>
      <c r="X83" s="4"/>
      <c r="Y83" s="4"/>
      <c r="Z83" s="4"/>
      <c r="AA83" s="4"/>
      <c r="AB83" s="4"/>
    </row>
    <row r="84" spans="1:28" ht="33" customHeight="1" thickBot="1">
      <c r="B84" s="9"/>
      <c r="C84" s="15"/>
      <c r="D84" s="13"/>
      <c r="E84" s="14"/>
      <c r="F84" s="45"/>
      <c r="G84" s="45"/>
      <c r="H84" s="45"/>
      <c r="I84" s="61"/>
      <c r="J84" s="26"/>
      <c r="K84" s="307"/>
      <c r="L84" s="308"/>
      <c r="M84" s="50"/>
      <c r="N84" s="263"/>
      <c r="O84" s="264"/>
      <c r="P84" s="28"/>
      <c r="Q84" s="268" t="s">
        <v>556</v>
      </c>
      <c r="R84" s="269"/>
      <c r="S84" s="270"/>
      <c r="T84" s="4"/>
      <c r="U84" s="4"/>
      <c r="V84" s="4"/>
      <c r="W84" s="4"/>
      <c r="X84" s="4"/>
      <c r="Y84" s="4"/>
      <c r="Z84" s="4"/>
      <c r="AA84" s="4"/>
      <c r="AB84" s="4"/>
    </row>
    <row r="85" spans="1:28" s="48" customFormat="1" ht="11.25" customHeight="1">
      <c r="A85" s="153"/>
      <c r="B85" s="51"/>
      <c r="C85" s="42"/>
      <c r="D85" s="43"/>
      <c r="E85" s="44"/>
      <c r="F85" s="45"/>
      <c r="G85" s="45"/>
      <c r="H85" s="21" t="b">
        <f>AND(N85,Q85)</f>
        <v>1</v>
      </c>
      <c r="I85" s="21">
        <f>IF(H85,1,0)</f>
        <v>1</v>
      </c>
      <c r="J85" s="21"/>
      <c r="K85" s="97"/>
      <c r="L85" s="97"/>
      <c r="M85" s="46"/>
      <c r="N85" s="22" t="b">
        <f t="shared" si="12"/>
        <v>1</v>
      </c>
      <c r="P85" s="22"/>
      <c r="Q85" s="22" t="b">
        <f t="shared" ref="Q85" si="14">OR(N83="Отсутствует",NOT(OR(Q83="",Q83="Укажите здесь ссылку на документ",Q84="",Q84="Укажите здесь название документа и соответствующий номер страницы")))</f>
        <v>1</v>
      </c>
      <c r="R85" s="22"/>
      <c r="S85" s="22"/>
      <c r="T85" s="46"/>
      <c r="V85" s="47"/>
      <c r="W85" s="46"/>
    </row>
    <row r="86" spans="1:28" ht="17.25" customHeight="1">
      <c r="A86" s="154" t="s">
        <v>557</v>
      </c>
      <c r="B86" s="9"/>
      <c r="C86" s="15"/>
      <c r="D86" s="13"/>
      <c r="E86" s="58"/>
      <c r="F86" s="40"/>
      <c r="G86" s="38"/>
      <c r="H86" s="235" t="s">
        <v>558</v>
      </c>
      <c r="I86" s="242"/>
      <c r="J86" s="242"/>
      <c r="K86" s="242"/>
      <c r="L86" s="242"/>
      <c r="M86" s="242"/>
      <c r="N86" s="242"/>
      <c r="O86" s="242"/>
      <c r="P86" s="242"/>
      <c r="Q86" s="242"/>
      <c r="R86" s="239"/>
      <c r="S86" s="4"/>
      <c r="T86" s="4"/>
      <c r="U86" s="4"/>
      <c r="V86" s="4"/>
      <c r="W86" s="4"/>
      <c r="X86" s="4"/>
      <c r="Y86" s="4"/>
      <c r="Z86" s="4"/>
      <c r="AA86" s="4"/>
      <c r="AB86" s="4"/>
    </row>
    <row r="87" spans="1:28" ht="17.25" customHeight="1">
      <c r="B87" s="9"/>
      <c r="C87" s="15"/>
      <c r="D87" s="13"/>
      <c r="E87" s="16"/>
      <c r="F87" s="26"/>
      <c r="G87" s="39"/>
      <c r="H87" s="240"/>
      <c r="I87" s="243"/>
      <c r="J87" s="243"/>
      <c r="K87" s="243"/>
      <c r="L87" s="243"/>
      <c r="M87" s="243"/>
      <c r="N87" s="243"/>
      <c r="O87" s="243"/>
      <c r="P87" s="243"/>
      <c r="Q87" s="243"/>
      <c r="R87" s="241"/>
      <c r="S87" s="4"/>
      <c r="T87" s="4"/>
      <c r="U87" s="4"/>
      <c r="V87" s="4"/>
      <c r="W87" s="4"/>
      <c r="X87" s="4"/>
      <c r="Y87" s="4"/>
      <c r="Z87" s="4"/>
      <c r="AA87" s="4"/>
      <c r="AB87" s="4"/>
    </row>
    <row r="88" spans="1:28" s="48" customFormat="1" ht="11.25" customHeight="1" thickBot="1">
      <c r="A88" s="153"/>
      <c r="B88" s="51"/>
      <c r="C88" s="42"/>
      <c r="D88" s="43"/>
      <c r="E88" s="20"/>
      <c r="F88" s="45"/>
      <c r="G88" s="37"/>
      <c r="H88" s="64"/>
      <c r="I88" s="77"/>
      <c r="J88" s="46"/>
      <c r="K88" s="46"/>
      <c r="L88" s="46"/>
      <c r="M88" s="47"/>
      <c r="N88" s="46"/>
    </row>
    <row r="89" spans="1:28" ht="27" customHeight="1">
      <c r="A89" s="154" t="s">
        <v>559</v>
      </c>
      <c r="B89" s="9"/>
      <c r="C89" s="15"/>
      <c r="D89" s="13"/>
      <c r="E89" s="14"/>
      <c r="F89" s="18"/>
      <c r="G89" s="18"/>
      <c r="H89" s="43"/>
      <c r="I89" s="53"/>
      <c r="J89" s="40"/>
      <c r="K89" s="255" t="s">
        <v>560</v>
      </c>
      <c r="L89" s="256"/>
      <c r="M89" s="256"/>
      <c r="N89" s="256"/>
      <c r="O89" s="257"/>
      <c r="P89" s="169"/>
      <c r="Q89" s="253">
        <v>0</v>
      </c>
      <c r="R89" s="30"/>
      <c r="X89" s="3"/>
      <c r="Z89" s="4"/>
      <c r="AA89" s="4"/>
      <c r="AB89" s="4"/>
    </row>
    <row r="90" spans="1:28" ht="27" customHeight="1" thickBot="1">
      <c r="B90" s="9"/>
      <c r="C90" s="15"/>
      <c r="D90" s="13"/>
      <c r="E90" s="14"/>
      <c r="F90" s="18"/>
      <c r="G90" s="18"/>
      <c r="H90" s="43"/>
      <c r="I90" s="54"/>
      <c r="J90" s="26"/>
      <c r="K90" s="258"/>
      <c r="L90" s="259"/>
      <c r="M90" s="259"/>
      <c r="N90" s="259"/>
      <c r="O90" s="260"/>
      <c r="P90" s="168"/>
      <c r="Q90" s="254"/>
      <c r="R90" s="30"/>
      <c r="X90" s="3"/>
      <c r="Z90" s="4"/>
      <c r="AA90" s="4"/>
      <c r="AB90" s="4"/>
    </row>
    <row r="91" spans="1:28" s="48" customFormat="1" ht="12" customHeight="1" thickBot="1">
      <c r="A91" s="153"/>
      <c r="B91" s="51"/>
      <c r="C91" s="42"/>
      <c r="D91" s="43"/>
      <c r="E91" s="44"/>
      <c r="F91" s="45"/>
      <c r="G91" s="45"/>
      <c r="H91" s="52" t="b">
        <f>Q91</f>
        <v>1</v>
      </c>
      <c r="I91" s="55">
        <f>IF(H91,1,0)</f>
        <v>1</v>
      </c>
      <c r="J91" s="21"/>
      <c r="K91" s="21"/>
      <c r="L91" s="22"/>
      <c r="P91" s="22"/>
      <c r="Q91" s="22" t="b">
        <f>NOT(OR(Q89="",Q89="Введите здесь значение"))</f>
        <v>1</v>
      </c>
      <c r="R91" s="46"/>
      <c r="S91" s="46"/>
      <c r="T91" s="46"/>
      <c r="U91" s="46"/>
      <c r="V91" s="47"/>
      <c r="W91" s="46"/>
    </row>
    <row r="92" spans="1:28" ht="27" customHeight="1">
      <c r="A92" s="154" t="s">
        <v>561</v>
      </c>
      <c r="B92" s="9"/>
      <c r="C92" s="15"/>
      <c r="D92" s="13"/>
      <c r="E92" s="14"/>
      <c r="F92" s="18"/>
      <c r="G92" s="18"/>
      <c r="H92" s="43"/>
      <c r="I92" s="53"/>
      <c r="J92" s="40"/>
      <c r="K92" s="255" t="s">
        <v>562</v>
      </c>
      <c r="L92" s="256"/>
      <c r="M92" s="256"/>
      <c r="N92" s="256"/>
      <c r="O92" s="257"/>
      <c r="P92" s="169"/>
      <c r="Q92" s="253">
        <v>0</v>
      </c>
      <c r="R92" s="30"/>
      <c r="X92" s="3"/>
      <c r="Z92" s="4"/>
      <c r="AA92" s="4"/>
      <c r="AB92" s="4"/>
    </row>
    <row r="93" spans="1:28" ht="27" customHeight="1" thickBot="1">
      <c r="B93" s="9"/>
      <c r="C93" s="15"/>
      <c r="D93" s="13"/>
      <c r="E93" s="14"/>
      <c r="F93" s="18"/>
      <c r="G93" s="18"/>
      <c r="H93" s="43"/>
      <c r="I93" s="54"/>
      <c r="J93" s="26"/>
      <c r="K93" s="258"/>
      <c r="L93" s="259"/>
      <c r="M93" s="259"/>
      <c r="N93" s="259"/>
      <c r="O93" s="260"/>
      <c r="P93" s="168"/>
      <c r="Q93" s="254"/>
      <c r="R93" s="30"/>
      <c r="X93" s="3"/>
      <c r="Z93" s="4"/>
      <c r="AA93" s="4"/>
      <c r="AB93" s="4"/>
    </row>
    <row r="94" spans="1:28" s="48" customFormat="1" ht="12" customHeight="1" thickBot="1">
      <c r="A94" s="153"/>
      <c r="B94" s="51"/>
      <c r="C94" s="42"/>
      <c r="D94" s="43"/>
      <c r="E94" s="44"/>
      <c r="F94" s="45"/>
      <c r="G94" s="45"/>
      <c r="H94" s="52" t="b">
        <f>Q94</f>
        <v>1</v>
      </c>
      <c r="I94" s="55">
        <f>IF(H94,1,0)</f>
        <v>1</v>
      </c>
      <c r="J94" s="21"/>
      <c r="K94" s="21"/>
      <c r="L94" s="22"/>
      <c r="P94" s="22"/>
      <c r="Q94" s="22" t="b">
        <f>NOT(OR(Q92="",Q92="Введите здесь значение"))</f>
        <v>1</v>
      </c>
      <c r="R94" s="46"/>
      <c r="S94" s="46"/>
      <c r="T94" s="46"/>
      <c r="U94" s="46"/>
      <c r="V94" s="47"/>
      <c r="W94" s="46"/>
    </row>
    <row r="95" spans="1:28" ht="27" customHeight="1">
      <c r="A95" s="154" t="s">
        <v>563</v>
      </c>
      <c r="B95" s="9"/>
      <c r="C95" s="15"/>
      <c r="D95" s="13"/>
      <c r="E95" s="14"/>
      <c r="F95" s="18"/>
      <c r="G95" s="18"/>
      <c r="H95" s="43"/>
      <c r="I95" s="53"/>
      <c r="J95" s="40"/>
      <c r="K95" s="255" t="s">
        <v>564</v>
      </c>
      <c r="L95" s="256"/>
      <c r="M95" s="256"/>
      <c r="N95" s="256"/>
      <c r="O95" s="257"/>
      <c r="P95" s="169"/>
      <c r="Q95" s="253">
        <v>0</v>
      </c>
      <c r="R95" s="30"/>
      <c r="X95" s="3"/>
      <c r="Z95" s="4"/>
      <c r="AA95" s="4"/>
      <c r="AB95" s="4"/>
    </row>
    <row r="96" spans="1:28" ht="27" customHeight="1" thickBot="1">
      <c r="B96" s="9"/>
      <c r="C96" s="15"/>
      <c r="D96" s="13"/>
      <c r="E96" s="14"/>
      <c r="F96" s="18"/>
      <c r="G96" s="18"/>
      <c r="H96" s="45"/>
      <c r="I96" s="61"/>
      <c r="J96" s="26"/>
      <c r="K96" s="258"/>
      <c r="L96" s="259"/>
      <c r="M96" s="259"/>
      <c r="N96" s="259"/>
      <c r="O96" s="260"/>
      <c r="P96" s="168"/>
      <c r="Q96" s="254"/>
      <c r="R96" s="30"/>
      <c r="X96" s="3"/>
      <c r="Z96" s="4"/>
      <c r="AA96" s="4"/>
      <c r="AB96" s="4"/>
    </row>
    <row r="97" spans="1:28" s="48" customFormat="1" ht="12" customHeight="1">
      <c r="A97" s="153"/>
      <c r="B97" s="51"/>
      <c r="C97" s="42"/>
      <c r="D97" s="43"/>
      <c r="E97" s="44"/>
      <c r="F97" s="45"/>
      <c r="G97" s="45"/>
      <c r="H97" s="63" t="b">
        <f>Q97</f>
        <v>1</v>
      </c>
      <c r="I97" s="62">
        <f>IF(H97,1,0)</f>
        <v>1</v>
      </c>
      <c r="J97" s="21"/>
      <c r="K97" s="21"/>
      <c r="L97" s="22"/>
      <c r="P97" s="22"/>
      <c r="Q97" s="22" t="b">
        <f>NOT(OR(Q95="",Q95="Введите здесь значение"))</f>
        <v>1</v>
      </c>
      <c r="R97" s="46"/>
      <c r="S97" s="46"/>
      <c r="T97" s="46"/>
      <c r="U97" s="46"/>
      <c r="V97" s="47"/>
      <c r="W97" s="46"/>
    </row>
    <row r="98" spans="1:28" ht="17.25" customHeight="1">
      <c r="A98" s="154" t="s">
        <v>565</v>
      </c>
      <c r="B98" s="9"/>
      <c r="C98" s="15"/>
      <c r="D98" s="13"/>
      <c r="E98" s="58"/>
      <c r="F98" s="40"/>
      <c r="G98" s="38"/>
      <c r="H98" s="235" t="s">
        <v>566</v>
      </c>
      <c r="I98" s="242"/>
      <c r="J98" s="242"/>
      <c r="K98" s="242"/>
      <c r="L98" s="242"/>
      <c r="M98" s="242"/>
      <c r="N98" s="242"/>
      <c r="O98" s="242"/>
      <c r="P98" s="242"/>
      <c r="Q98" s="242"/>
      <c r="R98" s="239"/>
      <c r="S98" s="4"/>
      <c r="T98" s="4"/>
      <c r="U98" s="4"/>
      <c r="V98" s="4"/>
      <c r="W98" s="4"/>
      <c r="X98" s="4"/>
      <c r="Y98" s="4"/>
      <c r="Z98" s="4"/>
      <c r="AA98" s="4"/>
      <c r="AB98" s="4"/>
    </row>
    <row r="99" spans="1:28" ht="17.25" customHeight="1">
      <c r="B99" s="9"/>
      <c r="C99" s="15"/>
      <c r="D99" s="13"/>
      <c r="E99" s="16"/>
      <c r="F99" s="26"/>
      <c r="G99" s="39"/>
      <c r="H99" s="240"/>
      <c r="I99" s="243"/>
      <c r="J99" s="243"/>
      <c r="K99" s="243"/>
      <c r="L99" s="243"/>
      <c r="M99" s="243"/>
      <c r="N99" s="243"/>
      <c r="O99" s="243"/>
      <c r="P99" s="243"/>
      <c r="Q99" s="243"/>
      <c r="R99" s="241"/>
      <c r="S99" s="4"/>
      <c r="T99" s="4"/>
      <c r="U99" s="4"/>
      <c r="V99" s="4"/>
      <c r="W99" s="4"/>
      <c r="X99" s="4"/>
      <c r="Y99" s="4"/>
      <c r="Z99" s="4"/>
      <c r="AA99" s="4"/>
      <c r="AB99" s="4"/>
    </row>
    <row r="100" spans="1:28" s="48" customFormat="1" ht="11.25" customHeight="1" thickBot="1">
      <c r="A100" s="153"/>
      <c r="B100" s="51"/>
      <c r="C100" s="42"/>
      <c r="D100" s="43"/>
      <c r="E100" s="20"/>
      <c r="F100" s="45"/>
      <c r="G100" s="37"/>
      <c r="H100" s="64"/>
      <c r="I100" s="77"/>
      <c r="J100" s="46"/>
      <c r="K100" s="46"/>
      <c r="L100" s="46"/>
      <c r="M100" s="47"/>
      <c r="N100" s="46"/>
    </row>
    <row r="101" spans="1:28" ht="27" customHeight="1">
      <c r="A101" s="154" t="s">
        <v>567</v>
      </c>
      <c r="B101" s="9"/>
      <c r="C101" s="15"/>
      <c r="D101" s="13"/>
      <c r="E101" s="14"/>
      <c r="F101" s="18"/>
      <c r="G101" s="18"/>
      <c r="H101" s="43"/>
      <c r="I101" s="53"/>
      <c r="J101" s="40"/>
      <c r="K101" s="255" t="s">
        <v>568</v>
      </c>
      <c r="L101" s="256"/>
      <c r="M101" s="256"/>
      <c r="N101" s="256"/>
      <c r="O101" s="257"/>
      <c r="P101" s="33"/>
      <c r="Q101" s="253">
        <v>0</v>
      </c>
      <c r="R101" s="30"/>
      <c r="S101" s="30"/>
      <c r="T101" s="30"/>
      <c r="Z101" s="3"/>
      <c r="AA101" s="2"/>
      <c r="AB101" s="4"/>
    </row>
    <row r="102" spans="1:28" ht="27" customHeight="1" thickBot="1">
      <c r="B102" s="9"/>
      <c r="C102" s="15"/>
      <c r="D102" s="13"/>
      <c r="E102" s="14"/>
      <c r="F102" s="18"/>
      <c r="G102" s="18"/>
      <c r="H102" s="43"/>
      <c r="I102" s="54"/>
      <c r="J102" s="26"/>
      <c r="K102" s="258"/>
      <c r="L102" s="259"/>
      <c r="M102" s="259"/>
      <c r="N102" s="259"/>
      <c r="O102" s="260"/>
      <c r="P102" s="34"/>
      <c r="Q102" s="254"/>
      <c r="R102" s="30"/>
      <c r="S102" s="30"/>
      <c r="T102" s="30"/>
      <c r="Z102" s="3"/>
      <c r="AA102" s="2"/>
      <c r="AB102" s="4"/>
    </row>
    <row r="103" spans="1:28" s="48" customFormat="1" ht="12" customHeight="1" thickBot="1">
      <c r="A103" s="153"/>
      <c r="B103" s="51"/>
      <c r="C103" s="42"/>
      <c r="D103" s="43"/>
      <c r="E103" s="44"/>
      <c r="F103" s="45"/>
      <c r="G103" s="45"/>
      <c r="H103" s="21" t="b">
        <f>Q103</f>
        <v>1</v>
      </c>
      <c r="I103" s="96">
        <f>IF(H103,1,0)</f>
        <v>1</v>
      </c>
      <c r="J103" s="21"/>
      <c r="L103" s="21"/>
      <c r="O103" s="22"/>
      <c r="P103" s="21"/>
      <c r="Q103" s="22" t="b">
        <f>NOT(OR(Q101="",Q101="Введите здесь значение"))</f>
        <v>1</v>
      </c>
      <c r="R103" s="22"/>
      <c r="S103" s="22"/>
      <c r="T103" s="22"/>
      <c r="U103" s="22"/>
      <c r="V103" s="46"/>
      <c r="W103" s="46"/>
      <c r="X103" s="46"/>
      <c r="Y103" s="46"/>
      <c r="Z103" s="46"/>
      <c r="AA103" s="47"/>
      <c r="AB103" s="46"/>
    </row>
    <row r="104" spans="1:28" ht="32.25" customHeight="1">
      <c r="A104" s="154" t="s">
        <v>569</v>
      </c>
      <c r="B104" s="9"/>
      <c r="C104" s="15"/>
      <c r="D104" s="13"/>
      <c r="E104" s="14"/>
      <c r="F104" s="18"/>
      <c r="G104" s="18"/>
      <c r="H104" s="43"/>
      <c r="I104" s="53"/>
      <c r="J104" s="40"/>
      <c r="K104" s="235" t="s">
        <v>570</v>
      </c>
      <c r="L104" s="239"/>
      <c r="M104" s="169"/>
      <c r="N104" s="225">
        <f>IF(NOT(AND(Q$103,Q106)),"Этот показатель вычисляется по введенному значению в ячейке справа",IF(Q$101=0,0,ROUND(Q104/Q$101+0.00045,3)))</f>
        <v>0</v>
      </c>
      <c r="O104" s="226"/>
      <c r="P104" s="35"/>
      <c r="Q104" s="229">
        <v>0</v>
      </c>
      <c r="R104" s="231" t="s">
        <v>571</v>
      </c>
      <c r="S104" s="232"/>
      <c r="V104" s="4"/>
      <c r="W104" s="4"/>
      <c r="X104" s="4"/>
      <c r="Y104" s="4"/>
      <c r="Z104" s="4"/>
      <c r="AA104" s="4"/>
      <c r="AB104" s="4"/>
    </row>
    <row r="105" spans="1:28" ht="32.25" customHeight="1" thickBot="1">
      <c r="B105" s="9"/>
      <c r="C105" s="15"/>
      <c r="D105" s="13"/>
      <c r="E105" s="14"/>
      <c r="F105" s="18"/>
      <c r="G105" s="18"/>
      <c r="H105" s="43"/>
      <c r="I105" s="54"/>
      <c r="J105" s="26"/>
      <c r="K105" s="240"/>
      <c r="L105" s="241"/>
      <c r="M105" s="168"/>
      <c r="N105" s="227"/>
      <c r="O105" s="228"/>
      <c r="P105" s="36"/>
      <c r="Q105" s="230"/>
      <c r="R105" s="233"/>
      <c r="S105" s="234"/>
      <c r="V105" s="4"/>
      <c r="W105" s="4"/>
      <c r="X105" s="4"/>
      <c r="Y105" s="4"/>
      <c r="Z105" s="4"/>
      <c r="AA105" s="4"/>
      <c r="AB105" s="4"/>
    </row>
    <row r="106" spans="1:28" s="48" customFormat="1" ht="11.25" customHeight="1" thickBot="1">
      <c r="A106" s="153"/>
      <c r="B106" s="51"/>
      <c r="C106" s="42"/>
      <c r="D106" s="43"/>
      <c r="E106" s="44"/>
      <c r="F106" s="45"/>
      <c r="G106" s="45"/>
      <c r="H106" s="21" t="b">
        <f>Q106</f>
        <v>1</v>
      </c>
      <c r="I106" s="96">
        <f>IF(H106,1,0)</f>
        <v>1</v>
      </c>
      <c r="J106" s="21"/>
      <c r="L106" s="21"/>
      <c r="M106" s="21"/>
      <c r="N106" s="21" t="b">
        <f>Q106</f>
        <v>1</v>
      </c>
      <c r="O106" s="22"/>
      <c r="P106" s="22"/>
      <c r="Q106" s="22" t="b">
        <f>NOT(OR(Q104="",Q104="Введите здесь значение"))</f>
        <v>1</v>
      </c>
      <c r="R106" s="22"/>
      <c r="S106" s="22"/>
      <c r="T106" s="46"/>
      <c r="U106" s="46"/>
      <c r="V106" s="47"/>
      <c r="W106" s="46"/>
    </row>
    <row r="107" spans="1:28" ht="32.25" customHeight="1">
      <c r="A107" s="154" t="s">
        <v>572</v>
      </c>
      <c r="B107" s="9"/>
      <c r="C107" s="15"/>
      <c r="D107" s="13"/>
      <c r="E107" s="14"/>
      <c r="F107" s="18"/>
      <c r="G107" s="18"/>
      <c r="H107" s="43"/>
      <c r="I107" s="53"/>
      <c r="J107" s="40"/>
      <c r="K107" s="235" t="s">
        <v>573</v>
      </c>
      <c r="L107" s="239"/>
      <c r="M107" s="169"/>
      <c r="N107" s="225">
        <f>IF(NOT(AND(Q$103,Q109)),"Этот показатель вычисляется по введенному значению в ячейке справа",IF(Q$101=0,0,ROUND(Q107/Q$101+0.00045,3)))</f>
        <v>0</v>
      </c>
      <c r="O107" s="226"/>
      <c r="P107" s="35"/>
      <c r="Q107" s="229">
        <v>0</v>
      </c>
      <c r="R107" s="231" t="s">
        <v>574</v>
      </c>
      <c r="S107" s="232"/>
      <c r="V107" s="4"/>
      <c r="W107" s="4"/>
      <c r="X107" s="4"/>
      <c r="Y107" s="4"/>
      <c r="Z107" s="4"/>
      <c r="AA107" s="4"/>
      <c r="AB107" s="4"/>
    </row>
    <row r="108" spans="1:28" ht="32.25" customHeight="1" thickBot="1">
      <c r="B108" s="9"/>
      <c r="C108" s="15"/>
      <c r="D108" s="13"/>
      <c r="E108" s="14"/>
      <c r="F108" s="18"/>
      <c r="G108" s="18"/>
      <c r="H108" s="43"/>
      <c r="I108" s="54"/>
      <c r="J108" s="26"/>
      <c r="K108" s="240"/>
      <c r="L108" s="241"/>
      <c r="M108" s="168"/>
      <c r="N108" s="227"/>
      <c r="O108" s="228"/>
      <c r="P108" s="36"/>
      <c r="Q108" s="230"/>
      <c r="R108" s="233"/>
      <c r="S108" s="234"/>
      <c r="V108" s="4"/>
      <c r="W108" s="4"/>
      <c r="X108" s="4"/>
      <c r="Y108" s="4"/>
      <c r="Z108" s="4"/>
      <c r="AA108" s="4"/>
      <c r="AB108" s="4"/>
    </row>
    <row r="109" spans="1:28" s="48" customFormat="1" ht="11.25" customHeight="1" thickBot="1">
      <c r="A109" s="153"/>
      <c r="B109" s="51"/>
      <c r="C109" s="42"/>
      <c r="D109" s="43"/>
      <c r="E109" s="44"/>
      <c r="F109" s="45"/>
      <c r="G109" s="45"/>
      <c r="H109" s="21" t="b">
        <f>Q109</f>
        <v>1</v>
      </c>
      <c r="I109" s="96">
        <f>IF(H109,1,0)</f>
        <v>1</v>
      </c>
      <c r="J109" s="21"/>
      <c r="L109" s="21"/>
      <c r="M109" s="21"/>
      <c r="N109" s="21" t="b">
        <f>Q109</f>
        <v>1</v>
      </c>
      <c r="O109" s="22"/>
      <c r="P109" s="22"/>
      <c r="Q109" s="22" t="b">
        <f>NOT(OR(Q107="",Q107="Введите здесь значение"))</f>
        <v>1</v>
      </c>
      <c r="R109" s="22"/>
      <c r="S109" s="22"/>
      <c r="T109" s="46"/>
      <c r="U109" s="46"/>
      <c r="V109" s="47"/>
      <c r="W109" s="46"/>
    </row>
    <row r="110" spans="1:28" ht="32.25" customHeight="1">
      <c r="A110" s="154" t="s">
        <v>575</v>
      </c>
      <c r="B110" s="9"/>
      <c r="C110" s="15"/>
      <c r="D110" s="13"/>
      <c r="E110" s="14"/>
      <c r="F110" s="18"/>
      <c r="G110" s="18"/>
      <c r="H110" s="43"/>
      <c r="I110" s="53"/>
      <c r="J110" s="40"/>
      <c r="K110" s="235" t="s">
        <v>576</v>
      </c>
      <c r="L110" s="239"/>
      <c r="M110" s="169"/>
      <c r="N110" s="225">
        <f>IF(NOT(AND(Q$103,Q112)),"Этот показатель вычисляется по введенному значению в ячейке справа",IF(Q$101=0,0,ROUND(Q110/Q$101+0.00045,3)))</f>
        <v>0</v>
      </c>
      <c r="O110" s="226"/>
      <c r="P110" s="35"/>
      <c r="Q110" s="229">
        <v>0</v>
      </c>
      <c r="R110" s="231" t="s">
        <v>577</v>
      </c>
      <c r="S110" s="232"/>
      <c r="V110" s="4"/>
      <c r="W110" s="4"/>
      <c r="X110" s="4"/>
      <c r="Y110" s="4"/>
      <c r="Z110" s="4"/>
      <c r="AA110" s="4"/>
      <c r="AB110" s="4"/>
    </row>
    <row r="111" spans="1:28" ht="32.25" customHeight="1" thickBot="1">
      <c r="B111" s="9"/>
      <c r="C111" s="15"/>
      <c r="D111" s="13"/>
      <c r="E111" s="14"/>
      <c r="F111" s="18"/>
      <c r="G111" s="18"/>
      <c r="H111" s="43"/>
      <c r="I111" s="54"/>
      <c r="J111" s="26"/>
      <c r="K111" s="240"/>
      <c r="L111" s="241"/>
      <c r="M111" s="168"/>
      <c r="N111" s="227"/>
      <c r="O111" s="228"/>
      <c r="P111" s="36"/>
      <c r="Q111" s="230"/>
      <c r="R111" s="233"/>
      <c r="S111" s="234"/>
      <c r="V111" s="4"/>
      <c r="W111" s="4"/>
      <c r="X111" s="4"/>
      <c r="Y111" s="4"/>
      <c r="Z111" s="4"/>
      <c r="AA111" s="4"/>
      <c r="AB111" s="4"/>
    </row>
    <row r="112" spans="1:28" s="48" customFormat="1" ht="11.25" customHeight="1" thickBot="1">
      <c r="A112" s="153"/>
      <c r="B112" s="51"/>
      <c r="C112" s="42"/>
      <c r="D112" s="43"/>
      <c r="E112" s="44"/>
      <c r="F112" s="45"/>
      <c r="G112" s="45"/>
      <c r="H112" s="21" t="b">
        <f>Q112</f>
        <v>1</v>
      </c>
      <c r="I112" s="96">
        <f>IF(H112,1,0)</f>
        <v>1</v>
      </c>
      <c r="J112" s="21"/>
      <c r="L112" s="21"/>
      <c r="M112" s="21"/>
      <c r="N112" s="21" t="b">
        <f>Q112</f>
        <v>1</v>
      </c>
      <c r="O112" s="22"/>
      <c r="P112" s="22"/>
      <c r="Q112" s="22" t="b">
        <f>NOT(OR(Q110="",Q110="Введите здесь значение"))</f>
        <v>1</v>
      </c>
      <c r="R112" s="22"/>
      <c r="S112" s="22"/>
      <c r="T112" s="46"/>
      <c r="U112" s="46"/>
      <c r="V112" s="47"/>
      <c r="W112" s="46"/>
    </row>
    <row r="113" spans="1:28" ht="32.25" customHeight="1">
      <c r="A113" s="154" t="s">
        <v>578</v>
      </c>
      <c r="B113" s="9"/>
      <c r="C113" s="15"/>
      <c r="D113" s="13"/>
      <c r="E113" s="14"/>
      <c r="F113" s="18"/>
      <c r="G113" s="18"/>
      <c r="H113" s="71"/>
      <c r="I113" s="53"/>
      <c r="J113" s="170"/>
      <c r="K113" s="235" t="s">
        <v>579</v>
      </c>
      <c r="L113" s="239"/>
      <c r="M113" s="169"/>
      <c r="N113" s="225">
        <f>IF(NOT(AND(Q$103,Q115)),"Этот показатель вычисляется по введенному значению в ячейке справа",IF(Q$101=0,0,ROUND(Q113/Q$101+0.00045,3)))</f>
        <v>0</v>
      </c>
      <c r="O113" s="226"/>
      <c r="P113" s="35"/>
      <c r="Q113" s="229">
        <v>0</v>
      </c>
      <c r="R113" s="231" t="s">
        <v>580</v>
      </c>
      <c r="S113" s="232"/>
      <c r="V113" s="3"/>
      <c r="X113" s="4"/>
      <c r="Y113" s="4"/>
      <c r="Z113" s="4"/>
      <c r="AA113" s="4"/>
      <c r="AB113" s="4"/>
    </row>
    <row r="114" spans="1:28" ht="32.25" customHeight="1" thickBot="1">
      <c r="B114" s="9"/>
      <c r="C114" s="15"/>
      <c r="D114" s="13"/>
      <c r="E114" s="14"/>
      <c r="F114" s="18"/>
      <c r="G114" s="18"/>
      <c r="H114" s="43"/>
      <c r="I114" s="54"/>
      <c r="J114" s="26"/>
      <c r="K114" s="240"/>
      <c r="L114" s="241"/>
      <c r="M114" s="168"/>
      <c r="N114" s="227"/>
      <c r="O114" s="228"/>
      <c r="P114" s="36"/>
      <c r="Q114" s="230"/>
      <c r="R114" s="233"/>
      <c r="S114" s="234"/>
      <c r="V114" s="3"/>
      <c r="X114" s="4"/>
      <c r="Y114" s="4"/>
      <c r="Z114" s="4"/>
      <c r="AA114" s="4"/>
      <c r="AB114" s="4"/>
    </row>
    <row r="115" spans="1:28" s="48" customFormat="1" ht="11.25" customHeight="1" thickBot="1">
      <c r="A115" s="153"/>
      <c r="B115" s="51"/>
      <c r="C115" s="42"/>
      <c r="D115" s="43"/>
      <c r="E115" s="44"/>
      <c r="F115" s="45"/>
      <c r="G115" s="45"/>
      <c r="H115" s="21" t="b">
        <f>Q115</f>
        <v>1</v>
      </c>
      <c r="I115" s="96">
        <f>IF(H115,1,0)</f>
        <v>1</v>
      </c>
      <c r="J115" s="45"/>
      <c r="L115" s="21"/>
      <c r="M115" s="21"/>
      <c r="N115" s="21" t="b">
        <f>Q115</f>
        <v>1</v>
      </c>
      <c r="O115" s="22"/>
      <c r="P115" s="22"/>
      <c r="Q115" s="22" t="b">
        <f>NOT(OR(Q113="",Q113="Введите здесь значение"))</f>
        <v>1</v>
      </c>
      <c r="R115" s="22"/>
      <c r="S115" s="22"/>
      <c r="T115" s="46"/>
      <c r="U115" s="46"/>
      <c r="V115" s="47"/>
      <c r="W115" s="46"/>
    </row>
    <row r="116" spans="1:28" ht="32.25" customHeight="1">
      <c r="A116" s="154" t="s">
        <v>581</v>
      </c>
      <c r="B116" s="9"/>
      <c r="C116" s="15"/>
      <c r="D116" s="13"/>
      <c r="E116" s="14"/>
      <c r="F116" s="18"/>
      <c r="G116" s="18"/>
      <c r="H116" s="71"/>
      <c r="I116" s="53"/>
      <c r="J116" s="170"/>
      <c r="K116" s="235" t="s">
        <v>582</v>
      </c>
      <c r="L116" s="239"/>
      <c r="M116" s="169"/>
      <c r="N116" s="225">
        <f>IF(NOT(AND(Q$103,Q118)),"Этот показатель вычисляется по введенному значению в ячейке справа",IF(Q$101=0,0,ROUND(Q116/Q$101+0.00045,3)))</f>
        <v>0</v>
      </c>
      <c r="O116" s="226"/>
      <c r="P116" s="35"/>
      <c r="Q116" s="229">
        <v>0</v>
      </c>
      <c r="R116" s="231" t="s">
        <v>583</v>
      </c>
      <c r="S116" s="232"/>
      <c r="V116" s="3"/>
      <c r="X116" s="4"/>
      <c r="Y116" s="4"/>
      <c r="Z116" s="4"/>
      <c r="AA116" s="4"/>
      <c r="AB116" s="4"/>
    </row>
    <row r="117" spans="1:28" ht="32.25" customHeight="1" thickBot="1">
      <c r="B117" s="9"/>
      <c r="C117" s="15"/>
      <c r="D117" s="13"/>
      <c r="E117" s="14"/>
      <c r="F117" s="18"/>
      <c r="G117" s="18"/>
      <c r="H117" s="43"/>
      <c r="I117" s="54"/>
      <c r="J117" s="26"/>
      <c r="K117" s="240"/>
      <c r="L117" s="241"/>
      <c r="M117" s="168"/>
      <c r="N117" s="227"/>
      <c r="O117" s="228"/>
      <c r="P117" s="36"/>
      <c r="Q117" s="230"/>
      <c r="R117" s="233"/>
      <c r="S117" s="234"/>
      <c r="V117" s="3"/>
      <c r="X117" s="4"/>
      <c r="Y117" s="4"/>
      <c r="Z117" s="4"/>
      <c r="AA117" s="4"/>
      <c r="AB117" s="4"/>
    </row>
    <row r="118" spans="1:28" s="48" customFormat="1" ht="11.25" customHeight="1" thickBot="1">
      <c r="A118" s="153"/>
      <c r="B118" s="51"/>
      <c r="C118" s="42"/>
      <c r="D118" s="43"/>
      <c r="E118" s="44"/>
      <c r="F118" s="45"/>
      <c r="G118" s="45"/>
      <c r="H118" s="21" t="b">
        <f>Q118</f>
        <v>1</v>
      </c>
      <c r="I118" s="96">
        <f>IF(H118,1,0)</f>
        <v>1</v>
      </c>
      <c r="J118" s="45"/>
      <c r="L118" s="21"/>
      <c r="M118" s="21"/>
      <c r="N118" s="21" t="b">
        <f>Q118</f>
        <v>1</v>
      </c>
      <c r="O118" s="22"/>
      <c r="P118" s="22"/>
      <c r="Q118" s="22" t="b">
        <f>NOT(OR(Q116="",Q116="Введите здесь значение"))</f>
        <v>1</v>
      </c>
      <c r="R118" s="22"/>
      <c r="S118" s="22"/>
      <c r="T118" s="46"/>
      <c r="U118" s="46"/>
      <c r="V118" s="47"/>
      <c r="W118" s="46"/>
    </row>
    <row r="119" spans="1:28" ht="32.25" customHeight="1">
      <c r="A119" s="154" t="s">
        <v>584</v>
      </c>
      <c r="B119" s="9"/>
      <c r="C119" s="15"/>
      <c r="D119" s="13"/>
      <c r="E119" s="14"/>
      <c r="F119" s="18"/>
      <c r="G119" s="18"/>
      <c r="H119" s="71"/>
      <c r="I119" s="53"/>
      <c r="J119" s="170"/>
      <c r="K119" s="235" t="s">
        <v>585</v>
      </c>
      <c r="L119" s="239"/>
      <c r="M119" s="169"/>
      <c r="N119" s="225">
        <f>IF(NOT(AND(Q$103,Q121)),"Этот показатель вычисляется по введенному значению в ячейке справа",IF(Q$101=0,0,ROUND(Q119/Q$101+0.00045,3)))</f>
        <v>0</v>
      </c>
      <c r="O119" s="226"/>
      <c r="P119" s="35"/>
      <c r="Q119" s="229">
        <v>0</v>
      </c>
      <c r="R119" s="231" t="s">
        <v>586</v>
      </c>
      <c r="S119" s="232"/>
      <c r="V119" s="3"/>
      <c r="X119" s="4"/>
      <c r="Y119" s="4"/>
      <c r="Z119" s="4"/>
      <c r="AA119" s="4"/>
      <c r="AB119" s="4"/>
    </row>
    <row r="120" spans="1:28" ht="32.25" customHeight="1" thickBot="1">
      <c r="B120" s="9"/>
      <c r="C120" s="15"/>
      <c r="D120" s="13"/>
      <c r="E120" s="14"/>
      <c r="F120" s="18"/>
      <c r="G120" s="18"/>
      <c r="H120" s="43"/>
      <c r="I120" s="54"/>
      <c r="J120" s="26"/>
      <c r="K120" s="240"/>
      <c r="L120" s="241"/>
      <c r="M120" s="168"/>
      <c r="N120" s="227"/>
      <c r="O120" s="228"/>
      <c r="P120" s="36"/>
      <c r="Q120" s="230"/>
      <c r="R120" s="233"/>
      <c r="S120" s="234"/>
      <c r="V120" s="3"/>
      <c r="X120" s="4"/>
      <c r="Y120" s="4"/>
      <c r="Z120" s="4"/>
      <c r="AA120" s="4"/>
      <c r="AB120" s="4"/>
    </row>
    <row r="121" spans="1:28" s="48" customFormat="1" ht="11.25" customHeight="1" thickBot="1">
      <c r="A121" s="153"/>
      <c r="B121" s="51"/>
      <c r="C121" s="42"/>
      <c r="D121" s="43"/>
      <c r="E121" s="44"/>
      <c r="F121" s="45"/>
      <c r="G121" s="45"/>
      <c r="H121" s="21" t="b">
        <f>Q121</f>
        <v>1</v>
      </c>
      <c r="I121" s="96">
        <f>IF(H121,1,0)</f>
        <v>1</v>
      </c>
      <c r="J121" s="45"/>
      <c r="L121" s="21"/>
      <c r="M121" s="21"/>
      <c r="N121" s="21" t="b">
        <f>Q121</f>
        <v>1</v>
      </c>
      <c r="O121" s="22"/>
      <c r="P121" s="22"/>
      <c r="Q121" s="22" t="b">
        <f>NOT(OR(Q119="",Q119="Введите здесь значение"))</f>
        <v>1</v>
      </c>
      <c r="R121" s="22"/>
      <c r="S121" s="22"/>
      <c r="T121" s="46"/>
      <c r="U121" s="46"/>
      <c r="V121" s="47"/>
      <c r="W121" s="46"/>
    </row>
    <row r="122" spans="1:28" ht="32.25" customHeight="1">
      <c r="A122" s="154" t="s">
        <v>587</v>
      </c>
      <c r="B122" s="9"/>
      <c r="C122" s="31"/>
      <c r="D122" s="13"/>
      <c r="E122" s="32"/>
      <c r="F122" s="18"/>
      <c r="G122" s="139"/>
      <c r="H122" s="71"/>
      <c r="I122" s="53"/>
      <c r="J122" s="41"/>
      <c r="K122" s="235" t="s">
        <v>588</v>
      </c>
      <c r="L122" s="239"/>
      <c r="M122" s="169"/>
      <c r="N122" s="225">
        <f>IF(NOT(AND(Q$103,Q124)),"Этот показатель вычисляется по введенному значению в ячейке справа",IF(Q$101=0,0,ROUND(Q122/Q$101+0.00045,3)))</f>
        <v>0</v>
      </c>
      <c r="O122" s="226"/>
      <c r="P122" s="35"/>
      <c r="Q122" s="229">
        <v>0</v>
      </c>
      <c r="R122" s="231" t="s">
        <v>589</v>
      </c>
      <c r="S122" s="232"/>
      <c r="V122" s="3"/>
      <c r="X122" s="4"/>
      <c r="Y122" s="4"/>
      <c r="Z122" s="4"/>
      <c r="AA122" s="4"/>
      <c r="AB122" s="4"/>
    </row>
    <row r="123" spans="1:28" ht="32.25" customHeight="1" thickBot="1">
      <c r="B123" s="9"/>
      <c r="C123" s="15"/>
      <c r="D123" s="13"/>
      <c r="E123" s="14"/>
      <c r="F123" s="18"/>
      <c r="G123" s="18"/>
      <c r="H123" s="43"/>
      <c r="I123" s="100"/>
      <c r="J123" s="26"/>
      <c r="K123" s="240"/>
      <c r="L123" s="241"/>
      <c r="M123" s="168"/>
      <c r="N123" s="227"/>
      <c r="O123" s="228"/>
      <c r="P123" s="36"/>
      <c r="Q123" s="230"/>
      <c r="R123" s="233"/>
      <c r="S123" s="234"/>
      <c r="V123" s="3"/>
      <c r="X123" s="4"/>
      <c r="Y123" s="4"/>
      <c r="Z123" s="4"/>
      <c r="AA123" s="4"/>
      <c r="AB123" s="4"/>
    </row>
    <row r="124" spans="1:28" s="48" customFormat="1" ht="11.25" customHeight="1" thickBot="1">
      <c r="A124" s="153"/>
      <c r="B124" s="51"/>
      <c r="C124" s="42"/>
      <c r="D124" s="43"/>
      <c r="E124" s="44"/>
      <c r="F124" s="45"/>
      <c r="G124" s="45"/>
      <c r="H124" s="21" t="b">
        <f>Q124</f>
        <v>1</v>
      </c>
      <c r="I124" s="96">
        <f>IF(H124,1,0)</f>
        <v>1</v>
      </c>
      <c r="J124" s="21"/>
      <c r="K124" s="46"/>
      <c r="L124" s="46"/>
      <c r="M124" s="46"/>
      <c r="N124" s="21" t="b">
        <f>Q124</f>
        <v>1</v>
      </c>
      <c r="O124" s="22"/>
      <c r="P124" s="22"/>
      <c r="Q124" s="22" t="b">
        <f>NOT(OR(Q122="",Q122="Введите здесь значение"))</f>
        <v>1</v>
      </c>
      <c r="R124" s="22"/>
      <c r="S124" s="22"/>
      <c r="T124" s="22"/>
      <c r="U124" s="22"/>
      <c r="V124" s="46"/>
      <c r="W124" s="46"/>
      <c r="X124" s="46"/>
      <c r="Y124" s="46"/>
      <c r="Z124" s="46"/>
      <c r="AA124" s="47"/>
      <c r="AB124" s="46"/>
    </row>
    <row r="125" spans="1:28" ht="33" customHeight="1">
      <c r="A125" s="154" t="s">
        <v>590</v>
      </c>
      <c r="B125" s="9"/>
      <c r="C125" s="15"/>
      <c r="D125" s="13"/>
      <c r="E125" s="14"/>
      <c r="F125" s="45"/>
      <c r="G125" s="45"/>
      <c r="H125" s="43"/>
      <c r="I125" s="53"/>
      <c r="J125" s="40"/>
      <c r="K125" s="244" t="s">
        <v>591</v>
      </c>
      <c r="L125" s="306"/>
      <c r="M125" s="49"/>
      <c r="N125" s="261" t="s">
        <v>386</v>
      </c>
      <c r="O125" s="262"/>
      <c r="P125" s="27"/>
      <c r="Q125" s="265" t="s">
        <v>387</v>
      </c>
      <c r="R125" s="266"/>
      <c r="S125" s="267"/>
      <c r="T125" s="4"/>
      <c r="U125" s="4"/>
      <c r="V125" s="4"/>
      <c r="W125" s="4"/>
      <c r="X125" s="4"/>
      <c r="Y125" s="4"/>
      <c r="Z125" s="4"/>
      <c r="AA125" s="4"/>
      <c r="AB125" s="4"/>
    </row>
    <row r="126" spans="1:28" ht="33" customHeight="1" thickBot="1">
      <c r="B126" s="9"/>
      <c r="C126" s="15"/>
      <c r="D126" s="13"/>
      <c r="E126" s="14"/>
      <c r="F126" s="45"/>
      <c r="G126" s="45"/>
      <c r="H126" s="43"/>
      <c r="I126" s="54"/>
      <c r="J126" s="26"/>
      <c r="K126" s="307"/>
      <c r="L126" s="308"/>
      <c r="M126" s="50"/>
      <c r="N126" s="263"/>
      <c r="O126" s="264"/>
      <c r="P126" s="28"/>
      <c r="Q126" s="268" t="s">
        <v>388</v>
      </c>
      <c r="R126" s="269"/>
      <c r="S126" s="270"/>
      <c r="T126" s="4"/>
      <c r="U126" s="4"/>
      <c r="V126" s="4"/>
      <c r="W126" s="4"/>
      <c r="X126" s="4"/>
      <c r="Y126" s="4"/>
      <c r="Z126" s="4"/>
      <c r="AA126" s="4"/>
      <c r="AB126" s="4"/>
    </row>
    <row r="127" spans="1:28" s="48" customFormat="1" ht="11.25" customHeight="1" thickBot="1">
      <c r="A127" s="153"/>
      <c r="B127" s="51"/>
      <c r="C127" s="42"/>
      <c r="D127" s="43"/>
      <c r="E127" s="44"/>
      <c r="F127" s="45"/>
      <c r="G127" s="45"/>
      <c r="H127" s="21" t="b">
        <f>AND(N127,Q127)</f>
        <v>1</v>
      </c>
      <c r="I127" s="77">
        <f>IF(H127,1,0)</f>
        <v>1</v>
      </c>
      <c r="J127" s="21"/>
      <c r="K127" s="97"/>
      <c r="L127" s="97"/>
      <c r="M127" s="46"/>
      <c r="N127" s="22" t="b">
        <f t="shared" ref="N127:N130" si="15">NOT(OR(N125="",N125="Укажите здесь ""Имеется"" или ""Отсутствует"""))</f>
        <v>1</v>
      </c>
      <c r="P127" s="22"/>
      <c r="Q127" s="22" t="b">
        <f t="shared" ref="Q127" si="16">OR(N125="Отсутствует",NOT(OR(Q125="",Q125="Укажите здесь ссылку на документ",Q126="",Q126="Укажите здесь название документа и соответствующий номер страницы")))</f>
        <v>1</v>
      </c>
      <c r="R127" s="22"/>
      <c r="S127" s="22"/>
      <c r="T127" s="46"/>
      <c r="V127" s="47"/>
      <c r="W127" s="46"/>
    </row>
    <row r="128" spans="1:28" ht="33" customHeight="1">
      <c r="A128" s="154" t="s">
        <v>592</v>
      </c>
      <c r="B128" s="9"/>
      <c r="C128" s="15"/>
      <c r="D128" s="13"/>
      <c r="E128" s="14"/>
      <c r="F128" s="45"/>
      <c r="G128" s="45"/>
      <c r="H128" s="43"/>
      <c r="I128" s="53"/>
      <c r="J128" s="40"/>
      <c r="K128" s="235" t="s">
        <v>593</v>
      </c>
      <c r="L128" s="236"/>
      <c r="M128" s="49"/>
      <c r="N128" s="261" t="s">
        <v>386</v>
      </c>
      <c r="O128" s="262"/>
      <c r="P128" s="27"/>
      <c r="Q128" s="265" t="s">
        <v>387</v>
      </c>
      <c r="R128" s="266"/>
      <c r="S128" s="267"/>
      <c r="T128" s="4"/>
      <c r="U128" s="4"/>
      <c r="V128" s="4"/>
      <c r="W128" s="4"/>
      <c r="X128" s="4"/>
      <c r="Y128" s="4"/>
      <c r="Z128" s="4"/>
      <c r="AA128" s="4"/>
      <c r="AB128" s="4"/>
    </row>
    <row r="129" spans="1:28" ht="33" customHeight="1" thickBot="1">
      <c r="B129" s="9"/>
      <c r="C129" s="15"/>
      <c r="D129" s="13"/>
      <c r="E129" s="14"/>
      <c r="F129" s="45"/>
      <c r="G129" s="45"/>
      <c r="H129" s="45"/>
      <c r="I129" s="61"/>
      <c r="J129" s="26"/>
      <c r="K129" s="237"/>
      <c r="L129" s="238"/>
      <c r="M129" s="50"/>
      <c r="N129" s="263"/>
      <c r="O129" s="264"/>
      <c r="P129" s="28"/>
      <c r="Q129" s="268" t="s">
        <v>388</v>
      </c>
      <c r="R129" s="269"/>
      <c r="S129" s="270"/>
      <c r="T129" s="4"/>
      <c r="U129" s="4"/>
      <c r="V129" s="4"/>
      <c r="W129" s="4"/>
      <c r="X129" s="4"/>
      <c r="Y129" s="4"/>
      <c r="Z129" s="4"/>
      <c r="AA129" s="4"/>
      <c r="AB129" s="4"/>
    </row>
    <row r="130" spans="1:28" s="48" customFormat="1" ht="11.25" customHeight="1">
      <c r="A130" s="153"/>
      <c r="B130" s="51"/>
      <c r="C130" s="42"/>
      <c r="D130" s="43"/>
      <c r="E130" s="44"/>
      <c r="F130" s="45"/>
      <c r="G130" s="45"/>
      <c r="H130" s="21" t="b">
        <f>AND(N130,Q130)</f>
        <v>1</v>
      </c>
      <c r="I130" s="21">
        <f>IF(H130,1,0)</f>
        <v>1</v>
      </c>
      <c r="J130" s="21"/>
      <c r="K130" s="46"/>
      <c r="L130" s="46"/>
      <c r="M130" s="46"/>
      <c r="N130" s="22" t="b">
        <f t="shared" si="15"/>
        <v>1</v>
      </c>
      <c r="P130" s="22"/>
      <c r="Q130" s="22" t="b">
        <f t="shared" ref="Q130" si="17">OR(N128="Отсутствует",NOT(OR(Q128="",Q128="Укажите здесь ссылку на документ",Q129="",Q129="Укажите здесь название документа и соответствующий номер страницы")))</f>
        <v>1</v>
      </c>
      <c r="R130" s="22"/>
      <c r="S130" s="22"/>
      <c r="T130" s="46"/>
      <c r="V130" s="47"/>
      <c r="W130" s="46"/>
    </row>
    <row r="131" spans="1:28" ht="17.25" customHeight="1">
      <c r="A131" s="154" t="s">
        <v>594</v>
      </c>
      <c r="B131" s="9"/>
      <c r="C131" s="15"/>
      <c r="D131" s="13"/>
      <c r="E131" s="58"/>
      <c r="F131" s="40"/>
      <c r="G131" s="38"/>
      <c r="H131" s="235" t="s">
        <v>595</v>
      </c>
      <c r="I131" s="242"/>
      <c r="J131" s="242"/>
      <c r="K131" s="242"/>
      <c r="L131" s="242"/>
      <c r="M131" s="242"/>
      <c r="N131" s="242"/>
      <c r="O131" s="242"/>
      <c r="P131" s="242"/>
      <c r="Q131" s="242"/>
      <c r="R131" s="239"/>
      <c r="S131" s="4"/>
      <c r="T131" s="4"/>
      <c r="U131" s="4"/>
      <c r="V131" s="4"/>
      <c r="W131" s="4"/>
      <c r="X131" s="4"/>
      <c r="Y131" s="4"/>
      <c r="Z131" s="4"/>
      <c r="AA131" s="4"/>
      <c r="AB131" s="4"/>
    </row>
    <row r="132" spans="1:28" ht="17.25" customHeight="1">
      <c r="B132" s="9"/>
      <c r="C132" s="15"/>
      <c r="D132" s="13"/>
      <c r="E132" s="16"/>
      <c r="F132" s="26"/>
      <c r="G132" s="39"/>
      <c r="H132" s="240"/>
      <c r="I132" s="243"/>
      <c r="J132" s="243"/>
      <c r="K132" s="243"/>
      <c r="L132" s="243"/>
      <c r="M132" s="243"/>
      <c r="N132" s="243"/>
      <c r="O132" s="243"/>
      <c r="P132" s="243"/>
      <c r="Q132" s="243"/>
      <c r="R132" s="241"/>
      <c r="S132" s="4"/>
      <c r="T132" s="4"/>
      <c r="U132" s="4"/>
      <c r="V132" s="4"/>
      <c r="W132" s="4"/>
      <c r="X132" s="4"/>
      <c r="Y132" s="4"/>
      <c r="Z132" s="4"/>
      <c r="AA132" s="4"/>
      <c r="AB132" s="4"/>
    </row>
    <row r="133" spans="1:28" s="48" customFormat="1" ht="11.25" customHeight="1" thickBot="1">
      <c r="A133" s="153"/>
      <c r="B133" s="51"/>
      <c r="C133" s="42"/>
      <c r="D133" s="43"/>
      <c r="E133" s="20"/>
      <c r="F133" s="45"/>
      <c r="G133" s="37"/>
      <c r="H133" s="64"/>
      <c r="I133" s="77"/>
      <c r="J133" s="46"/>
      <c r="K133" s="46"/>
      <c r="L133" s="46"/>
      <c r="M133" s="46"/>
      <c r="N133" s="47"/>
      <c r="O133" s="46"/>
    </row>
    <row r="134" spans="1:28" ht="39" customHeight="1">
      <c r="A134" s="154" t="s">
        <v>596</v>
      </c>
      <c r="B134" s="9"/>
      <c r="C134" s="15"/>
      <c r="D134" s="13"/>
      <c r="E134" s="14"/>
      <c r="F134" s="18"/>
      <c r="G134" s="18"/>
      <c r="H134" s="43"/>
      <c r="I134" s="53"/>
      <c r="J134" s="40"/>
      <c r="K134" s="221" t="s">
        <v>597</v>
      </c>
      <c r="L134" s="222"/>
      <c r="M134" s="169"/>
      <c r="N134" s="225">
        <f>IF(NOT(AND(Справочник!H$12,Q136)),"Этот показатель вычисляется по введенному значению в ячейке справа",ROUND(Q134/Справочник!G$12+0.00045,3))</f>
        <v>1</v>
      </c>
      <c r="O134" s="226"/>
      <c r="P134" s="35"/>
      <c r="Q134" s="229">
        <v>22</v>
      </c>
      <c r="R134" s="231" t="s">
        <v>598</v>
      </c>
      <c r="S134" s="232"/>
      <c r="V134" s="4"/>
      <c r="W134" s="4"/>
      <c r="X134" s="4"/>
      <c r="Y134" s="4"/>
      <c r="Z134" s="4"/>
      <c r="AA134" s="4"/>
      <c r="AB134" s="4"/>
    </row>
    <row r="135" spans="1:28" ht="39" customHeight="1" thickBot="1">
      <c r="B135" s="9"/>
      <c r="C135" s="15"/>
      <c r="D135" s="13"/>
      <c r="E135" s="14"/>
      <c r="F135" s="18"/>
      <c r="G135" s="18"/>
      <c r="H135" s="43"/>
      <c r="I135" s="54"/>
      <c r="J135" s="26"/>
      <c r="K135" s="223"/>
      <c r="L135" s="224"/>
      <c r="M135" s="168"/>
      <c r="N135" s="227"/>
      <c r="O135" s="228"/>
      <c r="P135" s="36"/>
      <c r="Q135" s="230"/>
      <c r="R135" s="233"/>
      <c r="S135" s="234"/>
      <c r="V135" s="4"/>
      <c r="W135" s="4"/>
      <c r="X135" s="4"/>
      <c r="Y135" s="4"/>
      <c r="Z135" s="4"/>
      <c r="AA135" s="4"/>
      <c r="AB135" s="4"/>
    </row>
    <row r="136" spans="1:28" s="48" customFormat="1" ht="11.25" customHeight="1" thickBot="1">
      <c r="A136" s="153"/>
      <c r="B136" s="51"/>
      <c r="C136" s="42"/>
      <c r="D136" s="43"/>
      <c r="E136" s="44"/>
      <c r="F136" s="45"/>
      <c r="G136" s="45"/>
      <c r="H136" s="21" t="b">
        <f>N136</f>
        <v>1</v>
      </c>
      <c r="I136" s="96">
        <f>IF(H136,1,0)</f>
        <v>1</v>
      </c>
      <c r="J136" s="21"/>
      <c r="L136" s="21"/>
      <c r="M136" s="21"/>
      <c r="N136" s="21" t="b">
        <f>Q136</f>
        <v>1</v>
      </c>
      <c r="O136" s="22"/>
      <c r="P136" s="22"/>
      <c r="Q136" s="22" t="b">
        <f>NOT(OR(Q134="",Q134="Введите здесь значение"))</f>
        <v>1</v>
      </c>
      <c r="R136" s="22"/>
      <c r="S136" s="22"/>
      <c r="T136" s="46"/>
      <c r="U136" s="46"/>
      <c r="V136" s="47"/>
      <c r="W136" s="46"/>
    </row>
    <row r="137" spans="1:28" ht="33" customHeight="1">
      <c r="A137" s="154" t="s">
        <v>599</v>
      </c>
      <c r="B137" s="9"/>
      <c r="C137" s="31"/>
      <c r="D137" s="13"/>
      <c r="E137" s="32"/>
      <c r="F137" s="18"/>
      <c r="G137" s="139"/>
      <c r="H137" s="71"/>
      <c r="I137" s="53"/>
      <c r="J137" s="41"/>
      <c r="K137" s="235" t="s">
        <v>600</v>
      </c>
      <c r="L137" s="239"/>
      <c r="M137" s="169"/>
      <c r="N137" s="225">
        <f>IF(NOT(AND(Справочник!H$12,Q139)),"Этот показатель вычисляется по введенному значению в ячейке справа",ROUND(Q137/Справочник!G$12+0.00045,3))</f>
        <v>9.0999999999999998E-2</v>
      </c>
      <c r="O137" s="226"/>
      <c r="P137" s="35"/>
      <c r="Q137" s="229">
        <v>2</v>
      </c>
      <c r="R137" s="231" t="s">
        <v>601</v>
      </c>
      <c r="S137" s="232"/>
      <c r="V137" s="3"/>
      <c r="X137" s="4"/>
      <c r="Y137" s="4"/>
      <c r="Z137" s="4"/>
      <c r="AA137" s="4"/>
      <c r="AB137" s="4"/>
    </row>
    <row r="138" spans="1:28" ht="33" customHeight="1" thickBot="1">
      <c r="B138" s="9"/>
      <c r="C138" s="15"/>
      <c r="D138" s="13"/>
      <c r="E138" s="14"/>
      <c r="F138" s="18"/>
      <c r="G138" s="18"/>
      <c r="H138" s="43"/>
      <c r="I138" s="100"/>
      <c r="J138" s="26"/>
      <c r="K138" s="240"/>
      <c r="L138" s="241"/>
      <c r="M138" s="168"/>
      <c r="N138" s="227"/>
      <c r="O138" s="228"/>
      <c r="P138" s="36"/>
      <c r="Q138" s="230"/>
      <c r="R138" s="233"/>
      <c r="S138" s="234"/>
      <c r="V138" s="3"/>
      <c r="X138" s="4"/>
      <c r="Y138" s="4"/>
      <c r="Z138" s="4"/>
      <c r="AA138" s="4"/>
      <c r="AB138" s="4"/>
    </row>
    <row r="139" spans="1:28" s="48" customFormat="1" ht="11.25" customHeight="1" thickBot="1">
      <c r="A139" s="153"/>
      <c r="B139" s="51"/>
      <c r="C139" s="42"/>
      <c r="D139" s="43"/>
      <c r="E139" s="44"/>
      <c r="F139" s="45"/>
      <c r="G139" s="45"/>
      <c r="H139" s="21" t="b">
        <f>N139</f>
        <v>1</v>
      </c>
      <c r="I139" s="96">
        <f>IF(H139,1,0)</f>
        <v>1</v>
      </c>
      <c r="J139" s="21"/>
      <c r="K139" s="46"/>
      <c r="L139" s="46"/>
      <c r="M139" s="46"/>
      <c r="N139" s="21" t="b">
        <f>Q139</f>
        <v>1</v>
      </c>
      <c r="O139" s="22"/>
      <c r="P139" s="22"/>
      <c r="Q139" s="22" t="b">
        <f>NOT(OR(Q137="",Q137="Введите здесь значение"))</f>
        <v>1</v>
      </c>
      <c r="R139" s="22"/>
      <c r="S139" s="22"/>
      <c r="T139" s="22"/>
      <c r="U139" s="22"/>
      <c r="V139" s="46"/>
      <c r="W139" s="46"/>
      <c r="X139" s="46"/>
      <c r="Y139" s="46"/>
      <c r="Z139" s="46"/>
      <c r="AA139" s="47"/>
      <c r="AB139" s="46"/>
    </row>
    <row r="140" spans="1:28" ht="33" customHeight="1">
      <c r="A140" s="154" t="s">
        <v>602</v>
      </c>
      <c r="B140" s="9"/>
      <c r="C140" s="31"/>
      <c r="D140" s="13"/>
      <c r="E140" s="32"/>
      <c r="F140" s="18"/>
      <c r="G140" s="139"/>
      <c r="H140" s="71"/>
      <c r="I140" s="53"/>
      <c r="J140" s="41"/>
      <c r="K140" s="235" t="s">
        <v>603</v>
      </c>
      <c r="L140" s="239"/>
      <c r="M140" s="169"/>
      <c r="N140" s="225">
        <f>IF(NOT(AND(Справочник!H$12,Q142)),"Этот показатель вычисляется по введенному значению в ячейке справа",ROUND(Q140/Справочник!G$12+0.00045,3))</f>
        <v>4.5999999999999999E-2</v>
      </c>
      <c r="O140" s="226"/>
      <c r="P140" s="35"/>
      <c r="Q140" s="229">
        <v>1</v>
      </c>
      <c r="R140" s="231" t="s">
        <v>604</v>
      </c>
      <c r="S140" s="232"/>
      <c r="V140" s="3"/>
      <c r="X140" s="4"/>
      <c r="Y140" s="4"/>
      <c r="Z140" s="4"/>
      <c r="AA140" s="4"/>
      <c r="AB140" s="4"/>
    </row>
    <row r="141" spans="1:28" ht="33" customHeight="1" thickBot="1">
      <c r="B141" s="9"/>
      <c r="C141" s="15"/>
      <c r="D141" s="13"/>
      <c r="E141" s="14"/>
      <c r="F141" s="18"/>
      <c r="G141" s="18"/>
      <c r="H141" s="43"/>
      <c r="I141" s="100"/>
      <c r="J141" s="26"/>
      <c r="K141" s="240"/>
      <c r="L141" s="241"/>
      <c r="M141" s="168"/>
      <c r="N141" s="227"/>
      <c r="O141" s="228"/>
      <c r="P141" s="36"/>
      <c r="Q141" s="230"/>
      <c r="R141" s="233"/>
      <c r="S141" s="234"/>
      <c r="V141" s="3"/>
      <c r="X141" s="4"/>
      <c r="Y141" s="4"/>
      <c r="Z141" s="4"/>
      <c r="AA141" s="4"/>
      <c r="AB141" s="4"/>
    </row>
    <row r="142" spans="1:28" s="48" customFormat="1" ht="11.25" customHeight="1" thickBot="1">
      <c r="A142" s="153"/>
      <c r="B142" s="51"/>
      <c r="C142" s="42"/>
      <c r="D142" s="43"/>
      <c r="E142" s="44"/>
      <c r="F142" s="45"/>
      <c r="G142" s="45"/>
      <c r="H142" s="21" t="b">
        <f>N142</f>
        <v>1</v>
      </c>
      <c r="I142" s="96">
        <f>IF(H142,1,0)</f>
        <v>1</v>
      </c>
      <c r="J142" s="21"/>
      <c r="K142" s="46"/>
      <c r="L142" s="46"/>
      <c r="M142" s="46"/>
      <c r="N142" s="21" t="b">
        <f>Q142</f>
        <v>1</v>
      </c>
      <c r="O142" s="22"/>
      <c r="P142" s="22"/>
      <c r="Q142" s="22" t="b">
        <f>NOT(OR(Q140="",Q140="Введите здесь значение"))</f>
        <v>1</v>
      </c>
      <c r="R142" s="22"/>
      <c r="S142" s="22"/>
      <c r="T142" s="22"/>
      <c r="U142" s="22"/>
      <c r="V142" s="46"/>
      <c r="W142" s="46"/>
      <c r="X142" s="46"/>
      <c r="Y142" s="46"/>
      <c r="Z142" s="46"/>
      <c r="AA142" s="47"/>
      <c r="AB142" s="46"/>
    </row>
    <row r="143" spans="1:28" ht="33" customHeight="1">
      <c r="A143" s="154" t="s">
        <v>605</v>
      </c>
      <c r="B143" s="9"/>
      <c r="C143" s="31"/>
      <c r="D143" s="13"/>
      <c r="E143" s="32"/>
      <c r="F143" s="18"/>
      <c r="G143" s="139"/>
      <c r="H143" s="71"/>
      <c r="I143" s="53"/>
      <c r="J143" s="41"/>
      <c r="K143" s="235" t="s">
        <v>606</v>
      </c>
      <c r="L143" s="239"/>
      <c r="M143" s="169"/>
      <c r="N143" s="225">
        <f>IF(NOT(AND(Справочник!H$12,Q145)),"Этот показатель вычисляется по введенному значению в ячейке справа",ROUND(Q143/Справочник!G$12+0.00045,3))</f>
        <v>0</v>
      </c>
      <c r="O143" s="226"/>
      <c r="P143" s="35"/>
      <c r="Q143" s="229">
        <v>0</v>
      </c>
      <c r="R143" s="231" t="s">
        <v>607</v>
      </c>
      <c r="S143" s="232"/>
      <c r="V143" s="3"/>
      <c r="X143" s="4"/>
      <c r="Y143" s="4"/>
      <c r="Z143" s="4"/>
      <c r="AA143" s="4"/>
      <c r="AB143" s="4"/>
    </row>
    <row r="144" spans="1:28" ht="33" customHeight="1" thickBot="1">
      <c r="B144" s="9"/>
      <c r="C144" s="15"/>
      <c r="D144" s="13"/>
      <c r="E144" s="14"/>
      <c r="F144" s="18"/>
      <c r="G144" s="18"/>
      <c r="H144" s="43"/>
      <c r="I144" s="100"/>
      <c r="J144" s="26"/>
      <c r="K144" s="240"/>
      <c r="L144" s="241"/>
      <c r="M144" s="168"/>
      <c r="N144" s="227"/>
      <c r="O144" s="228"/>
      <c r="P144" s="36"/>
      <c r="Q144" s="230"/>
      <c r="R144" s="233"/>
      <c r="S144" s="234"/>
      <c r="V144" s="3"/>
      <c r="X144" s="4"/>
      <c r="Y144" s="4"/>
      <c r="Z144" s="4"/>
      <c r="AA144" s="4"/>
      <c r="AB144" s="4"/>
    </row>
    <row r="145" spans="1:28" s="48" customFormat="1" ht="11.25" customHeight="1" thickBot="1">
      <c r="A145" s="153"/>
      <c r="B145" s="51"/>
      <c r="C145" s="42"/>
      <c r="D145" s="43"/>
      <c r="E145" s="44"/>
      <c r="F145" s="45"/>
      <c r="G145" s="45"/>
      <c r="H145" s="21" t="b">
        <f>N145</f>
        <v>1</v>
      </c>
      <c r="I145" s="96">
        <f>IF(H145,1,0)</f>
        <v>1</v>
      </c>
      <c r="J145" s="21"/>
      <c r="K145" s="46"/>
      <c r="L145" s="46"/>
      <c r="M145" s="46"/>
      <c r="N145" s="21" t="b">
        <f>Q145</f>
        <v>1</v>
      </c>
      <c r="O145" s="22"/>
      <c r="P145" s="22"/>
      <c r="Q145" s="22" t="b">
        <f>NOT(OR(Q143="",Q143="Введите здесь значение"))</f>
        <v>1</v>
      </c>
      <c r="R145" s="22"/>
      <c r="S145" s="22"/>
      <c r="T145" s="22"/>
      <c r="U145" s="22"/>
      <c r="V145" s="46"/>
      <c r="W145" s="46"/>
      <c r="X145" s="46"/>
      <c r="Y145" s="46"/>
      <c r="Z145" s="46"/>
      <c r="AA145" s="47"/>
      <c r="AB145" s="46"/>
    </row>
    <row r="146" spans="1:28" ht="67.5" customHeight="1">
      <c r="A146" s="154" t="s">
        <v>608</v>
      </c>
      <c r="B146" s="9"/>
      <c r="C146" s="15"/>
      <c r="D146" s="13"/>
      <c r="E146" s="14"/>
      <c r="F146" s="45"/>
      <c r="G146" s="45"/>
      <c r="H146" s="43"/>
      <c r="I146" s="53"/>
      <c r="J146" s="40"/>
      <c r="K146" s="221" t="s">
        <v>609</v>
      </c>
      <c r="L146" s="250"/>
      <c r="M146" s="49"/>
      <c r="N146" s="261" t="s">
        <v>386</v>
      </c>
      <c r="O146" s="262"/>
      <c r="P146" s="27"/>
      <c r="Q146" s="265" t="s">
        <v>387</v>
      </c>
      <c r="R146" s="266"/>
      <c r="S146" s="267"/>
      <c r="T146" s="4"/>
      <c r="U146" s="4"/>
      <c r="V146" s="4"/>
      <c r="W146" s="4"/>
      <c r="X146" s="4"/>
      <c r="Y146" s="4"/>
      <c r="Z146" s="4"/>
      <c r="AA146" s="4"/>
      <c r="AB146" s="4"/>
    </row>
    <row r="147" spans="1:28" ht="67.5" customHeight="1" thickBot="1">
      <c r="B147" s="9"/>
      <c r="C147" s="15"/>
      <c r="D147" s="13"/>
      <c r="E147" s="14"/>
      <c r="F147" s="45"/>
      <c r="G147" s="45"/>
      <c r="H147" s="45"/>
      <c r="I147" s="61"/>
      <c r="J147" s="26"/>
      <c r="K147" s="251"/>
      <c r="L147" s="252"/>
      <c r="M147" s="50"/>
      <c r="N147" s="263"/>
      <c r="O147" s="264"/>
      <c r="P147" s="28"/>
      <c r="Q147" s="268" t="s">
        <v>388</v>
      </c>
      <c r="R147" s="269"/>
      <c r="S147" s="270"/>
      <c r="T147" s="4"/>
      <c r="U147" s="4"/>
      <c r="V147" s="4"/>
      <c r="W147" s="4"/>
      <c r="X147" s="4"/>
      <c r="Y147" s="4"/>
      <c r="Z147" s="4"/>
      <c r="AA147" s="4"/>
      <c r="AB147" s="4"/>
    </row>
    <row r="148" spans="1:28" s="48" customFormat="1" ht="11.25" customHeight="1">
      <c r="A148" s="153"/>
      <c r="B148" s="51"/>
      <c r="C148" s="42"/>
      <c r="D148" s="43"/>
      <c r="E148" s="44"/>
      <c r="F148" s="45"/>
      <c r="G148" s="45"/>
      <c r="H148" s="21" t="b">
        <f>AND(N148,Q148)</f>
        <v>1</v>
      </c>
      <c r="I148" s="21">
        <f>IF(H148,1,0)</f>
        <v>1</v>
      </c>
      <c r="J148" s="21"/>
      <c r="K148" s="46"/>
      <c r="L148" s="46"/>
      <c r="M148" s="46"/>
      <c r="N148" s="22" t="b">
        <f t="shared" ref="N148" si="18">NOT(OR(N146="",N146="Укажите здесь ""Имеется"" или ""Отсутствует"""))</f>
        <v>1</v>
      </c>
      <c r="P148" s="22"/>
      <c r="Q148" s="22" t="b">
        <f t="shared" ref="Q148" si="19">OR(N146="Отсутствует",NOT(OR(Q146="",Q146="Укажите здесь ссылку на документ",Q147="",Q147="Укажите здесь название документа и соответствующий номер страницы")))</f>
        <v>1</v>
      </c>
      <c r="R148" s="22"/>
      <c r="S148" s="22"/>
      <c r="T148" s="46"/>
      <c r="V148" s="47"/>
      <c r="W148" s="46"/>
    </row>
    <row r="149" spans="1:28" ht="17.25" customHeight="1">
      <c r="A149" s="154" t="s">
        <v>610</v>
      </c>
      <c r="B149" s="9"/>
      <c r="C149" s="15"/>
      <c r="D149" s="13"/>
      <c r="E149" s="58"/>
      <c r="F149" s="40"/>
      <c r="G149" s="38"/>
      <c r="H149" s="235" t="s">
        <v>611</v>
      </c>
      <c r="I149" s="242"/>
      <c r="J149" s="242"/>
      <c r="K149" s="242"/>
      <c r="L149" s="242"/>
      <c r="M149" s="242"/>
      <c r="N149" s="242"/>
      <c r="O149" s="242"/>
      <c r="P149" s="242"/>
      <c r="Q149" s="242"/>
      <c r="R149" s="239"/>
      <c r="S149" s="4"/>
      <c r="T149" s="4"/>
      <c r="U149" s="4"/>
      <c r="V149" s="4"/>
      <c r="W149" s="4"/>
      <c r="X149" s="4"/>
      <c r="Y149" s="4"/>
      <c r="Z149" s="4"/>
      <c r="AA149" s="4"/>
      <c r="AB149" s="4"/>
    </row>
    <row r="150" spans="1:28" ht="17.25" customHeight="1">
      <c r="B150" s="9"/>
      <c r="C150" s="15"/>
      <c r="D150" s="13"/>
      <c r="E150" s="16"/>
      <c r="F150" s="26"/>
      <c r="G150" s="44"/>
      <c r="H150" s="240"/>
      <c r="I150" s="243"/>
      <c r="J150" s="243"/>
      <c r="K150" s="243"/>
      <c r="L150" s="243"/>
      <c r="M150" s="243"/>
      <c r="N150" s="243"/>
      <c r="O150" s="243"/>
      <c r="P150" s="243"/>
      <c r="Q150" s="243"/>
      <c r="R150" s="241"/>
      <c r="S150" s="4"/>
      <c r="T150" s="4"/>
      <c r="U150" s="4"/>
      <c r="V150" s="4"/>
      <c r="W150" s="4"/>
      <c r="X150" s="4"/>
      <c r="Y150" s="4"/>
      <c r="Z150" s="4"/>
      <c r="AA150" s="4"/>
      <c r="AB150" s="4"/>
    </row>
    <row r="151" spans="1:28" s="48" customFormat="1" ht="11.25" customHeight="1" thickBot="1">
      <c r="A151" s="153"/>
      <c r="B151" s="51"/>
      <c r="C151" s="42"/>
      <c r="D151" s="43"/>
      <c r="E151" s="20"/>
      <c r="F151" s="45"/>
      <c r="G151" s="45"/>
      <c r="H151" s="64"/>
      <c r="I151" s="77"/>
      <c r="J151" s="46"/>
      <c r="K151" s="46"/>
      <c r="L151" s="47"/>
      <c r="M151" s="46"/>
    </row>
    <row r="152" spans="1:28" ht="33" customHeight="1">
      <c r="A152" s="154" t="s">
        <v>612</v>
      </c>
      <c r="B152" s="9"/>
      <c r="C152" s="31"/>
      <c r="D152" s="13"/>
      <c r="E152" s="32"/>
      <c r="F152" s="45"/>
      <c r="G152" s="45"/>
      <c r="H152" s="71"/>
      <c r="I152" s="53"/>
      <c r="J152" s="41"/>
      <c r="K152" s="235" t="s">
        <v>613</v>
      </c>
      <c r="L152" s="239"/>
      <c r="M152" s="169"/>
      <c r="N152" s="261" t="s">
        <v>386</v>
      </c>
      <c r="O152" s="262"/>
      <c r="P152" s="27"/>
      <c r="Q152" s="265" t="s">
        <v>387</v>
      </c>
      <c r="R152" s="266"/>
      <c r="S152" s="267"/>
      <c r="T152" s="4"/>
      <c r="U152" s="4"/>
      <c r="V152" s="4"/>
      <c r="W152" s="4"/>
      <c r="X152" s="4"/>
      <c r="Y152" s="4"/>
      <c r="Z152" s="4"/>
      <c r="AA152" s="4"/>
      <c r="AB152" s="4"/>
    </row>
    <row r="153" spans="1:28" ht="33" customHeight="1" thickBot="1">
      <c r="B153" s="9"/>
      <c r="C153" s="15"/>
      <c r="D153" s="13"/>
      <c r="E153" s="14"/>
      <c r="F153" s="18"/>
      <c r="G153" s="18"/>
      <c r="H153" s="45"/>
      <c r="I153" s="23"/>
      <c r="J153" s="26"/>
      <c r="K153" s="240"/>
      <c r="L153" s="241"/>
      <c r="M153" s="168"/>
      <c r="N153" s="263"/>
      <c r="O153" s="264"/>
      <c r="P153" s="28"/>
      <c r="Q153" s="268" t="s">
        <v>388</v>
      </c>
      <c r="R153" s="269"/>
      <c r="S153" s="270"/>
      <c r="T153" s="4"/>
      <c r="U153" s="4"/>
      <c r="V153" s="4"/>
      <c r="W153" s="4"/>
      <c r="X153" s="4"/>
      <c r="Y153" s="4"/>
      <c r="Z153" s="4"/>
      <c r="AA153" s="4"/>
      <c r="AB153" s="4"/>
    </row>
    <row r="154" spans="1:28" s="48" customFormat="1" ht="12" customHeight="1">
      <c r="A154" s="153"/>
      <c r="B154" s="51"/>
      <c r="C154" s="42"/>
      <c r="D154" s="43"/>
      <c r="E154" s="44"/>
      <c r="F154" s="18"/>
      <c r="G154" s="18"/>
      <c r="H154" s="21" t="b">
        <f>AND(N154,Q154)</f>
        <v>1</v>
      </c>
      <c r="I154" s="21">
        <f>IF(H154,1,0)</f>
        <v>1</v>
      </c>
      <c r="J154" s="21"/>
      <c r="K154" s="46"/>
      <c r="L154" s="46"/>
      <c r="M154" s="46"/>
      <c r="N154" s="22" t="b">
        <f t="shared" ref="N154" si="20">NOT(OR(N152="",N152="Укажите здесь ""Имеется"" или ""Отсутствует"""))</f>
        <v>1</v>
      </c>
      <c r="P154" s="22"/>
      <c r="Q154" s="22" t="b">
        <f t="shared" ref="Q154" si="21">OR(N152="Отсутствует",NOT(OR(Q152="",Q152="Укажите здесь ссылку на документ",Q153="",Q153="Укажите здесь название документа и соответствующий номер страницы")))</f>
        <v>1</v>
      </c>
      <c r="R154" s="22"/>
      <c r="S154" s="22"/>
      <c r="T154" s="46"/>
      <c r="V154" s="47"/>
      <c r="W154" s="46"/>
      <c r="X154" s="46"/>
      <c r="Y154" s="46"/>
      <c r="Z154" s="47"/>
      <c r="AA154" s="46"/>
    </row>
    <row r="155" spans="1:28" ht="17.25" customHeight="1">
      <c r="A155" s="154" t="s">
        <v>614</v>
      </c>
      <c r="B155" s="9"/>
      <c r="C155" s="15"/>
      <c r="D155" s="13"/>
      <c r="E155" s="58"/>
      <c r="F155" s="40"/>
      <c r="G155" s="38"/>
      <c r="H155" s="235" t="s">
        <v>615</v>
      </c>
      <c r="I155" s="242"/>
      <c r="J155" s="242"/>
      <c r="K155" s="242"/>
      <c r="L155" s="242"/>
      <c r="M155" s="242"/>
      <c r="N155" s="242"/>
      <c r="O155" s="242"/>
      <c r="P155" s="242"/>
      <c r="Q155" s="242"/>
      <c r="R155" s="239"/>
      <c r="S155" s="4"/>
      <c r="T155" s="4"/>
      <c r="U155" s="4"/>
      <c r="V155" s="4"/>
      <c r="W155" s="4"/>
      <c r="X155" s="4"/>
      <c r="Y155" s="4"/>
      <c r="Z155" s="4"/>
      <c r="AA155" s="4"/>
      <c r="AB155" s="4"/>
    </row>
    <row r="156" spans="1:28" ht="17.25" customHeight="1">
      <c r="B156" s="9"/>
      <c r="C156" s="15"/>
      <c r="D156" s="13"/>
      <c r="E156" s="16"/>
      <c r="F156" s="26"/>
      <c r="G156" s="39"/>
      <c r="H156" s="240"/>
      <c r="I156" s="243"/>
      <c r="J156" s="243"/>
      <c r="K156" s="243"/>
      <c r="L156" s="243"/>
      <c r="M156" s="243"/>
      <c r="N156" s="243"/>
      <c r="O156" s="243"/>
      <c r="P156" s="243"/>
      <c r="Q156" s="243"/>
      <c r="R156" s="241"/>
      <c r="S156" s="4"/>
      <c r="T156" s="4"/>
      <c r="U156" s="4"/>
      <c r="V156" s="4"/>
      <c r="W156" s="4"/>
      <c r="X156" s="4"/>
      <c r="Y156" s="4"/>
      <c r="Z156" s="4"/>
      <c r="AA156" s="4"/>
      <c r="AB156" s="4"/>
    </row>
    <row r="157" spans="1:28" s="48" customFormat="1" ht="11.25" customHeight="1" thickBot="1">
      <c r="A157" s="153"/>
      <c r="B157" s="51"/>
      <c r="C157" s="42"/>
      <c r="D157" s="43"/>
      <c r="E157" s="20"/>
      <c r="F157" s="45"/>
      <c r="G157" s="37"/>
      <c r="H157" s="64"/>
      <c r="I157" s="77"/>
      <c r="J157" s="46"/>
      <c r="K157" s="46"/>
      <c r="L157" s="46"/>
      <c r="M157" s="47"/>
      <c r="N157" s="46"/>
    </row>
    <row r="158" spans="1:28" ht="39" customHeight="1">
      <c r="A158" s="154" t="s">
        <v>616</v>
      </c>
      <c r="B158" s="9"/>
      <c r="C158" s="15"/>
      <c r="D158" s="13"/>
      <c r="E158" s="14"/>
      <c r="F158" s="18"/>
      <c r="G158" s="18"/>
      <c r="H158" s="43"/>
      <c r="I158" s="53"/>
      <c r="J158" s="40"/>
      <c r="K158" s="235" t="s">
        <v>617</v>
      </c>
      <c r="L158" s="239"/>
      <c r="M158" s="169"/>
      <c r="N158" s="225">
        <f>IF(NOT(AND(Справочник!H$12,Q160)),"Этот показатель вычисляется по введенному значению в ячейке справа",ROUND(Q158/Справочник!G$12+0.00045,3))</f>
        <v>0</v>
      </c>
      <c r="O158" s="226"/>
      <c r="P158" s="35"/>
      <c r="Q158" s="229">
        <v>0</v>
      </c>
      <c r="R158" s="231" t="s">
        <v>618</v>
      </c>
      <c r="S158" s="232"/>
      <c r="V158" s="4"/>
      <c r="W158" s="4"/>
      <c r="X158" s="4"/>
      <c r="Y158" s="4"/>
      <c r="Z158" s="4"/>
      <c r="AA158" s="4"/>
      <c r="AB158" s="4"/>
    </row>
    <row r="159" spans="1:28" ht="39" customHeight="1" thickBot="1">
      <c r="B159" s="9"/>
      <c r="C159" s="15"/>
      <c r="D159" s="13"/>
      <c r="E159" s="14"/>
      <c r="F159" s="18"/>
      <c r="G159" s="18"/>
      <c r="H159" s="43"/>
      <c r="I159" s="54"/>
      <c r="J159" s="26"/>
      <c r="K159" s="240"/>
      <c r="L159" s="241"/>
      <c r="M159" s="168"/>
      <c r="N159" s="227"/>
      <c r="O159" s="228"/>
      <c r="P159" s="36"/>
      <c r="Q159" s="230"/>
      <c r="R159" s="233"/>
      <c r="S159" s="234"/>
      <c r="V159" s="4"/>
      <c r="W159" s="4"/>
      <c r="X159" s="4"/>
      <c r="Y159" s="4"/>
      <c r="Z159" s="4"/>
      <c r="AA159" s="4"/>
      <c r="AB159" s="4"/>
    </row>
    <row r="160" spans="1:28" s="48" customFormat="1" ht="11.25" customHeight="1" thickBot="1">
      <c r="A160" s="153"/>
      <c r="B160" s="51"/>
      <c r="C160" s="42"/>
      <c r="D160" s="43"/>
      <c r="E160" s="44"/>
      <c r="F160" s="45"/>
      <c r="G160" s="45"/>
      <c r="H160" s="21" t="b">
        <f>N160</f>
        <v>1</v>
      </c>
      <c r="I160" s="96">
        <f>IF(H160,1,0)</f>
        <v>1</v>
      </c>
      <c r="J160" s="21"/>
      <c r="L160" s="21"/>
      <c r="M160" s="21"/>
      <c r="N160" s="21" t="b">
        <f>Q160</f>
        <v>1</v>
      </c>
      <c r="O160" s="22"/>
      <c r="P160" s="22"/>
      <c r="Q160" s="22" t="b">
        <f>NOT(OR(Q158="",Q158="Введите здесь значение"))</f>
        <v>1</v>
      </c>
      <c r="R160" s="22"/>
      <c r="S160" s="22"/>
      <c r="T160" s="46"/>
      <c r="U160" s="46"/>
      <c r="V160" s="47"/>
      <c r="W160" s="46"/>
    </row>
    <row r="161" spans="1:28" ht="39" customHeight="1">
      <c r="A161" s="154" t="s">
        <v>619</v>
      </c>
      <c r="B161" s="9"/>
      <c r="C161" s="15"/>
      <c r="D161" s="13"/>
      <c r="E161" s="14"/>
      <c r="F161" s="18"/>
      <c r="G161" s="18"/>
      <c r="H161" s="43"/>
      <c r="I161" s="53"/>
      <c r="J161" s="40"/>
      <c r="K161" s="221" t="s">
        <v>620</v>
      </c>
      <c r="L161" s="222"/>
      <c r="M161" s="169"/>
      <c r="N161" s="225">
        <f>IF(NOT(AND(Справочник!H$12,Q163)),"Этот показатель вычисляется по введенному значению в ячейке справа",ROUND(Q161/Справочник!G$12+0.00045,3))</f>
        <v>0</v>
      </c>
      <c r="O161" s="226"/>
      <c r="P161" s="35"/>
      <c r="Q161" s="229">
        <v>0</v>
      </c>
      <c r="R161" s="231" t="s">
        <v>621</v>
      </c>
      <c r="S161" s="232"/>
      <c r="V161" s="4"/>
      <c r="W161" s="4"/>
      <c r="X161" s="4"/>
      <c r="Y161" s="4"/>
      <c r="Z161" s="4"/>
      <c r="AA161" s="4"/>
      <c r="AB161" s="4"/>
    </row>
    <row r="162" spans="1:28" ht="39" customHeight="1" thickBot="1">
      <c r="B162" s="9"/>
      <c r="C162" s="15"/>
      <c r="D162" s="13"/>
      <c r="E162" s="14"/>
      <c r="F162" s="18"/>
      <c r="G162" s="18"/>
      <c r="H162" s="43"/>
      <c r="I162" s="54"/>
      <c r="J162" s="26"/>
      <c r="K162" s="223"/>
      <c r="L162" s="224"/>
      <c r="M162" s="168"/>
      <c r="N162" s="227"/>
      <c r="O162" s="228"/>
      <c r="P162" s="36"/>
      <c r="Q162" s="230"/>
      <c r="R162" s="233"/>
      <c r="S162" s="234"/>
      <c r="V162" s="4"/>
      <c r="W162" s="4"/>
      <c r="X162" s="4"/>
      <c r="Y162" s="4"/>
      <c r="Z162" s="4"/>
      <c r="AA162" s="4"/>
      <c r="AB162" s="4"/>
    </row>
    <row r="163" spans="1:28" s="48" customFormat="1" ht="11.25" customHeight="1" thickBot="1">
      <c r="A163" s="153"/>
      <c r="B163" s="51"/>
      <c r="C163" s="42"/>
      <c r="D163" s="43"/>
      <c r="E163" s="44"/>
      <c r="F163" s="45"/>
      <c r="G163" s="45"/>
      <c r="H163" s="21" t="b">
        <f>N163</f>
        <v>1</v>
      </c>
      <c r="I163" s="96">
        <f>IF(H163,1,0)</f>
        <v>1</v>
      </c>
      <c r="J163" s="21"/>
      <c r="L163" s="21"/>
      <c r="M163" s="21"/>
      <c r="N163" s="21" t="b">
        <f>Q163</f>
        <v>1</v>
      </c>
      <c r="O163" s="22"/>
      <c r="P163" s="22"/>
      <c r="Q163" s="22" t="b">
        <f>NOT(OR(Q161="",Q161="Введите здесь значение"))</f>
        <v>1</v>
      </c>
      <c r="R163" s="22"/>
      <c r="S163" s="22"/>
      <c r="T163" s="46"/>
      <c r="U163" s="46"/>
      <c r="V163" s="47"/>
      <c r="W163" s="46"/>
    </row>
    <row r="164" spans="1:28" ht="39" customHeight="1">
      <c r="A164" s="154" t="s">
        <v>622</v>
      </c>
      <c r="B164" s="9"/>
      <c r="C164" s="15"/>
      <c r="D164" s="13"/>
      <c r="E164" s="14"/>
      <c r="F164" s="18"/>
      <c r="G164" s="18"/>
      <c r="H164" s="43"/>
      <c r="I164" s="53"/>
      <c r="J164" s="40"/>
      <c r="K164" s="235" t="s">
        <v>623</v>
      </c>
      <c r="L164" s="239"/>
      <c r="M164" s="169"/>
      <c r="N164" s="225">
        <f>IF(NOT(AND(Справочник!H$12,Q166)),"Этот показатель вычисляется по введенному значению в ячейке справа",ROUND(Q164/Справочник!G$12+0.00045,3))</f>
        <v>0</v>
      </c>
      <c r="O164" s="226"/>
      <c r="P164" s="35"/>
      <c r="Q164" s="229">
        <v>0</v>
      </c>
      <c r="R164" s="231" t="s">
        <v>624</v>
      </c>
      <c r="S164" s="232"/>
      <c r="V164" s="4"/>
      <c r="W164" s="4"/>
      <c r="X164" s="4"/>
      <c r="Y164" s="4"/>
      <c r="Z164" s="4"/>
      <c r="AA164" s="4"/>
      <c r="AB164" s="4"/>
    </row>
    <row r="165" spans="1:28" ht="39" customHeight="1" thickBot="1">
      <c r="B165" s="9"/>
      <c r="C165" s="15"/>
      <c r="D165" s="13"/>
      <c r="E165" s="14"/>
      <c r="F165" s="18"/>
      <c r="G165" s="18"/>
      <c r="H165" s="43"/>
      <c r="I165" s="54"/>
      <c r="J165" s="26"/>
      <c r="K165" s="240"/>
      <c r="L165" s="241"/>
      <c r="M165" s="168"/>
      <c r="N165" s="227"/>
      <c r="O165" s="228"/>
      <c r="P165" s="36"/>
      <c r="Q165" s="230"/>
      <c r="R165" s="233"/>
      <c r="S165" s="234"/>
      <c r="V165" s="4"/>
      <c r="W165" s="4"/>
      <c r="X165" s="4"/>
      <c r="Y165" s="4"/>
      <c r="Z165" s="4"/>
      <c r="AA165" s="4"/>
      <c r="AB165" s="4"/>
    </row>
    <row r="166" spans="1:28" s="48" customFormat="1" ht="11.25" customHeight="1" thickBot="1">
      <c r="A166" s="153"/>
      <c r="B166" s="51"/>
      <c r="C166" s="42"/>
      <c r="D166" s="43"/>
      <c r="E166" s="44"/>
      <c r="F166" s="45"/>
      <c r="G166" s="45"/>
      <c r="H166" s="21" t="b">
        <f>N166</f>
        <v>1</v>
      </c>
      <c r="I166" s="96">
        <f>IF(H166,1,0)</f>
        <v>1</v>
      </c>
      <c r="J166" s="21"/>
      <c r="L166" s="21"/>
      <c r="M166" s="21"/>
      <c r="N166" s="21" t="b">
        <f>Q166</f>
        <v>1</v>
      </c>
      <c r="O166" s="22"/>
      <c r="P166" s="22"/>
      <c r="Q166" s="22" t="b">
        <f>NOT(OR(Q164="",Q164="Введите здесь значение"))</f>
        <v>1</v>
      </c>
      <c r="R166" s="22"/>
      <c r="S166" s="22"/>
      <c r="T166" s="46"/>
      <c r="U166" s="46"/>
      <c r="V166" s="47"/>
      <c r="W166" s="46"/>
    </row>
    <row r="167" spans="1:28" ht="39" customHeight="1">
      <c r="A167" s="154" t="s">
        <v>625</v>
      </c>
      <c r="B167" s="9"/>
      <c r="C167" s="15"/>
      <c r="D167" s="13"/>
      <c r="E167" s="14"/>
      <c r="F167" s="18"/>
      <c r="G167" s="18"/>
      <c r="H167" s="43"/>
      <c r="I167" s="53"/>
      <c r="J167" s="40"/>
      <c r="K167" s="221" t="s">
        <v>626</v>
      </c>
      <c r="L167" s="222"/>
      <c r="M167" s="169"/>
      <c r="N167" s="225">
        <f>IF(NOT(AND(Справочник!H$12,Q169)),"Этот показатель вычисляется по введенному значению в ячейке справа",ROUND(Q167/Справочник!G$12+0.00045,3))</f>
        <v>0</v>
      </c>
      <c r="O167" s="226"/>
      <c r="P167" s="35"/>
      <c r="Q167" s="229">
        <v>0</v>
      </c>
      <c r="R167" s="231" t="s">
        <v>627</v>
      </c>
      <c r="S167" s="232"/>
      <c r="V167" s="4"/>
      <c r="W167" s="4"/>
      <c r="X167" s="4"/>
      <c r="Y167" s="4"/>
      <c r="Z167" s="4"/>
      <c r="AA167" s="4"/>
      <c r="AB167" s="4"/>
    </row>
    <row r="168" spans="1:28" ht="39" customHeight="1" thickBot="1">
      <c r="B168" s="9"/>
      <c r="C168" s="15"/>
      <c r="D168" s="13"/>
      <c r="E168" s="14"/>
      <c r="F168" s="18"/>
      <c r="G168" s="18"/>
      <c r="H168" s="43"/>
      <c r="I168" s="54"/>
      <c r="J168" s="26"/>
      <c r="K168" s="223"/>
      <c r="L168" s="224"/>
      <c r="M168" s="168"/>
      <c r="N168" s="227"/>
      <c r="O168" s="228"/>
      <c r="P168" s="36"/>
      <c r="Q168" s="230"/>
      <c r="R168" s="233"/>
      <c r="S168" s="234"/>
      <c r="V168" s="4"/>
      <c r="W168" s="4"/>
      <c r="X168" s="4"/>
      <c r="Y168" s="4"/>
      <c r="Z168" s="4"/>
      <c r="AA168" s="4"/>
      <c r="AB168" s="4"/>
    </row>
    <row r="169" spans="1:28" s="48" customFormat="1" ht="11.25" customHeight="1" thickBot="1">
      <c r="A169" s="153"/>
      <c r="B169" s="51"/>
      <c r="C169" s="42"/>
      <c r="D169" s="43"/>
      <c r="E169" s="44"/>
      <c r="F169" s="45"/>
      <c r="G169" s="45"/>
      <c r="H169" s="21" t="b">
        <f>N169</f>
        <v>1</v>
      </c>
      <c r="I169" s="96">
        <f>IF(H169,1,0)</f>
        <v>1</v>
      </c>
      <c r="J169" s="21"/>
      <c r="L169" s="21"/>
      <c r="M169" s="21"/>
      <c r="N169" s="21" t="b">
        <f>Q169</f>
        <v>1</v>
      </c>
      <c r="O169" s="22"/>
      <c r="P169" s="22"/>
      <c r="Q169" s="22" t="b">
        <f>NOT(OR(Q167="",Q167="Введите здесь значение"))</f>
        <v>1</v>
      </c>
      <c r="R169" s="22"/>
      <c r="S169" s="22"/>
      <c r="T169" s="46"/>
      <c r="U169" s="46"/>
      <c r="V169" s="47"/>
      <c r="W169" s="46"/>
    </row>
    <row r="170" spans="1:28" ht="39" customHeight="1">
      <c r="A170" s="154" t="s">
        <v>628</v>
      </c>
      <c r="B170" s="9"/>
      <c r="C170" s="31"/>
      <c r="D170" s="13"/>
      <c r="E170" s="32"/>
      <c r="F170" s="18"/>
      <c r="G170" s="139"/>
      <c r="H170" s="71"/>
      <c r="I170" s="53"/>
      <c r="J170" s="41"/>
      <c r="K170" s="235" t="s">
        <v>629</v>
      </c>
      <c r="L170" s="239"/>
      <c r="M170" s="169"/>
      <c r="N170" s="225">
        <f>IF(NOT(AND(Справочник!H$12,Q172)),"Этот показатель вычисляется по введенному значению в ячейке справа",ROUND(Q170/Справочник!G$12+0.00045,3))</f>
        <v>0</v>
      </c>
      <c r="O170" s="226"/>
      <c r="P170" s="35"/>
      <c r="Q170" s="229">
        <v>0</v>
      </c>
      <c r="R170" s="231" t="s">
        <v>630</v>
      </c>
      <c r="S170" s="232"/>
      <c r="V170" s="3"/>
      <c r="X170" s="4"/>
      <c r="Y170" s="4"/>
      <c r="Z170" s="4"/>
      <c r="AA170" s="4"/>
      <c r="AB170" s="4"/>
    </row>
    <row r="171" spans="1:28" ht="39" customHeight="1" thickBot="1">
      <c r="B171" s="9"/>
      <c r="C171" s="15"/>
      <c r="D171" s="13"/>
      <c r="E171" s="14"/>
      <c r="F171" s="18"/>
      <c r="G171" s="18"/>
      <c r="H171" s="43"/>
      <c r="I171" s="54"/>
      <c r="J171" s="26"/>
      <c r="K171" s="240"/>
      <c r="L171" s="241"/>
      <c r="M171" s="168"/>
      <c r="N171" s="227"/>
      <c r="O171" s="228"/>
      <c r="P171" s="36"/>
      <c r="Q171" s="230"/>
      <c r="R171" s="233"/>
      <c r="S171" s="234"/>
      <c r="V171" s="3"/>
      <c r="X171" s="4"/>
      <c r="Y171" s="4"/>
      <c r="Z171" s="4"/>
      <c r="AA171" s="4"/>
      <c r="AB171" s="4"/>
    </row>
    <row r="172" spans="1:28" s="48" customFormat="1" ht="11.25" customHeight="1" thickBot="1">
      <c r="A172" s="153"/>
      <c r="B172" s="51"/>
      <c r="C172" s="42"/>
      <c r="D172" s="43"/>
      <c r="E172" s="44"/>
      <c r="F172" s="45"/>
      <c r="G172" s="45"/>
      <c r="H172" s="21" t="b">
        <f>N172</f>
        <v>1</v>
      </c>
      <c r="I172" s="96">
        <f>IF(H172,1,0)</f>
        <v>1</v>
      </c>
      <c r="J172" s="21"/>
      <c r="K172" s="46"/>
      <c r="L172" s="46"/>
      <c r="M172" s="46"/>
      <c r="N172" s="21" t="b">
        <f>Q172</f>
        <v>1</v>
      </c>
      <c r="O172" s="22"/>
      <c r="P172" s="22"/>
      <c r="Q172" s="22" t="b">
        <f>NOT(OR(Q170="",Q170="Введите здесь значение"))</f>
        <v>1</v>
      </c>
      <c r="R172" s="22"/>
      <c r="S172" s="22"/>
      <c r="T172" s="22"/>
      <c r="U172" s="22"/>
      <c r="V172" s="46"/>
      <c r="W172" s="46"/>
      <c r="X172" s="46"/>
      <c r="Y172" s="46"/>
      <c r="Z172" s="46"/>
      <c r="AA172" s="47"/>
      <c r="AB172" s="46"/>
    </row>
    <row r="173" spans="1:28" ht="39" customHeight="1">
      <c r="A173" s="154" t="s">
        <v>631</v>
      </c>
      <c r="B173" s="9"/>
      <c r="C173" s="31"/>
      <c r="D173" s="13"/>
      <c r="E173" s="32"/>
      <c r="F173" s="18"/>
      <c r="G173" s="139"/>
      <c r="H173" s="71"/>
      <c r="I173" s="53"/>
      <c r="J173" s="41"/>
      <c r="K173" s="235" t="s">
        <v>632</v>
      </c>
      <c r="L173" s="239"/>
      <c r="M173" s="169"/>
      <c r="N173" s="225">
        <f>IF(NOT(AND(Справочник!H$12,Q175)),"Этот показатель вычисляется по введенному значению в ячейке справа",ROUND(Q173/Справочник!G$12+0.00045,3))</f>
        <v>0</v>
      </c>
      <c r="O173" s="226"/>
      <c r="P173" s="35"/>
      <c r="Q173" s="229">
        <v>0</v>
      </c>
      <c r="R173" s="231" t="s">
        <v>633</v>
      </c>
      <c r="S173" s="232"/>
      <c r="V173" s="3"/>
      <c r="X173" s="4"/>
      <c r="Y173" s="4"/>
      <c r="Z173" s="4"/>
      <c r="AA173" s="4"/>
      <c r="AB173" s="4"/>
    </row>
    <row r="174" spans="1:28" ht="39" customHeight="1" thickBot="1">
      <c r="B174" s="9"/>
      <c r="C174" s="15"/>
      <c r="D174" s="13"/>
      <c r="E174" s="14"/>
      <c r="F174" s="18"/>
      <c r="G174" s="18"/>
      <c r="H174" s="43"/>
      <c r="I174" s="54"/>
      <c r="J174" s="26"/>
      <c r="K174" s="240"/>
      <c r="L174" s="241"/>
      <c r="M174" s="168"/>
      <c r="N174" s="227"/>
      <c r="O174" s="228"/>
      <c r="P174" s="36"/>
      <c r="Q174" s="230"/>
      <c r="R174" s="233"/>
      <c r="S174" s="234"/>
      <c r="V174" s="3"/>
      <c r="X174" s="4"/>
      <c r="Y174" s="4"/>
      <c r="Z174" s="4"/>
      <c r="AA174" s="4"/>
      <c r="AB174" s="4"/>
    </row>
    <row r="175" spans="1:28" s="48" customFormat="1" ht="11.25" customHeight="1" thickBot="1">
      <c r="A175" s="153"/>
      <c r="B175" s="51"/>
      <c r="C175" s="42"/>
      <c r="D175" s="43"/>
      <c r="E175" s="44"/>
      <c r="F175" s="45"/>
      <c r="G175" s="45"/>
      <c r="H175" s="21" t="b">
        <f>N175</f>
        <v>1</v>
      </c>
      <c r="I175" s="96">
        <f>IF(H175,1,0)</f>
        <v>1</v>
      </c>
      <c r="J175" s="21"/>
      <c r="K175" s="46"/>
      <c r="L175" s="46"/>
      <c r="M175" s="46"/>
      <c r="N175" s="21" t="b">
        <f>Q175</f>
        <v>1</v>
      </c>
      <c r="O175" s="22"/>
      <c r="P175" s="22"/>
      <c r="Q175" s="22" t="b">
        <f>NOT(OR(Q173="",Q173="Введите здесь значение"))</f>
        <v>1</v>
      </c>
      <c r="R175" s="22"/>
      <c r="S175" s="22"/>
      <c r="T175" s="22"/>
      <c r="U175" s="22"/>
      <c r="V175" s="46"/>
      <c r="W175" s="46"/>
      <c r="X175" s="46"/>
      <c r="Y175" s="46"/>
      <c r="Z175" s="46"/>
      <c r="AA175" s="47"/>
      <c r="AB175" s="46"/>
    </row>
    <row r="176" spans="1:28" ht="39" customHeight="1">
      <c r="A176" s="154" t="s">
        <v>634</v>
      </c>
      <c r="B176" s="9"/>
      <c r="C176" s="31"/>
      <c r="D176" s="13"/>
      <c r="E176" s="32"/>
      <c r="F176" s="18"/>
      <c r="G176" s="139"/>
      <c r="H176" s="71"/>
      <c r="I176" s="53"/>
      <c r="J176" s="41"/>
      <c r="K176" s="235" t="s">
        <v>635</v>
      </c>
      <c r="L176" s="239"/>
      <c r="M176" s="169"/>
      <c r="N176" s="225">
        <f>IF(NOT(AND(Справочник!H$12,Q178)),"Этот показатель вычисляется по введенному значению в ячейке справа",ROUND(Q176/Справочник!G$12+0.00045,3))</f>
        <v>0</v>
      </c>
      <c r="O176" s="226"/>
      <c r="P176" s="35"/>
      <c r="Q176" s="229">
        <v>0</v>
      </c>
      <c r="R176" s="231" t="s">
        <v>636</v>
      </c>
      <c r="S176" s="232"/>
      <c r="V176" s="3"/>
      <c r="X176" s="4"/>
      <c r="Y176" s="4"/>
      <c r="Z176" s="4"/>
      <c r="AA176" s="4"/>
      <c r="AB176" s="4"/>
    </row>
    <row r="177" spans="1:28" ht="39" customHeight="1" thickBot="1">
      <c r="B177" s="9"/>
      <c r="C177" s="15"/>
      <c r="D177" s="13"/>
      <c r="E177" s="14"/>
      <c r="F177" s="18"/>
      <c r="G177" s="18"/>
      <c r="H177" s="43"/>
      <c r="I177" s="54"/>
      <c r="J177" s="26"/>
      <c r="K177" s="240"/>
      <c r="L177" s="241"/>
      <c r="M177" s="168"/>
      <c r="N177" s="227"/>
      <c r="O177" s="228"/>
      <c r="P177" s="36"/>
      <c r="Q177" s="230"/>
      <c r="R177" s="233"/>
      <c r="S177" s="234"/>
      <c r="V177" s="3"/>
      <c r="X177" s="4"/>
      <c r="Y177" s="4"/>
      <c r="Z177" s="4"/>
      <c r="AA177" s="4"/>
      <c r="AB177" s="4"/>
    </row>
    <row r="178" spans="1:28" s="48" customFormat="1" ht="11.25" customHeight="1" thickBot="1">
      <c r="A178" s="153"/>
      <c r="B178" s="51"/>
      <c r="C178" s="42"/>
      <c r="D178" s="43"/>
      <c r="E178" s="44"/>
      <c r="F178" s="45"/>
      <c r="G178" s="45"/>
      <c r="H178" s="21" t="b">
        <f>N178</f>
        <v>1</v>
      </c>
      <c r="I178" s="96">
        <f>IF(H178,1,0)</f>
        <v>1</v>
      </c>
      <c r="J178" s="21"/>
      <c r="K178" s="46"/>
      <c r="L178" s="46"/>
      <c r="M178" s="46"/>
      <c r="N178" s="21" t="b">
        <f>Q178</f>
        <v>1</v>
      </c>
      <c r="O178" s="22"/>
      <c r="P178" s="22"/>
      <c r="Q178" s="22" t="b">
        <f>NOT(OR(Q176="",Q176="Введите здесь значение"))</f>
        <v>1</v>
      </c>
      <c r="R178" s="22"/>
      <c r="S178" s="22"/>
      <c r="T178" s="22"/>
      <c r="U178" s="22"/>
      <c r="V178" s="46"/>
      <c r="W178" s="46"/>
      <c r="X178" s="46"/>
      <c r="Y178" s="46"/>
      <c r="Z178" s="46"/>
      <c r="AA178" s="47"/>
      <c r="AB178" s="46"/>
    </row>
    <row r="179" spans="1:28" ht="39" customHeight="1">
      <c r="A179" s="154" t="s">
        <v>637</v>
      </c>
      <c r="B179" s="9"/>
      <c r="C179" s="31"/>
      <c r="D179" s="13"/>
      <c r="E179" s="32"/>
      <c r="F179" s="18"/>
      <c r="G179" s="139"/>
      <c r="H179" s="71"/>
      <c r="I179" s="53"/>
      <c r="J179" s="41"/>
      <c r="K179" s="235" t="s">
        <v>638</v>
      </c>
      <c r="L179" s="239"/>
      <c r="M179" s="169"/>
      <c r="N179" s="225">
        <f>IF(NOT(AND(Справочник!H$12,Q181)),"Этот показатель вычисляется по введенному значению в ячейке справа",ROUND(Q179/Справочник!G$12+0.00045,3))</f>
        <v>0</v>
      </c>
      <c r="O179" s="226"/>
      <c r="P179" s="35"/>
      <c r="Q179" s="229">
        <v>0</v>
      </c>
      <c r="R179" s="231" t="s">
        <v>639</v>
      </c>
      <c r="S179" s="232"/>
      <c r="V179" s="3"/>
      <c r="X179" s="4"/>
      <c r="Y179" s="4"/>
      <c r="Z179" s="4"/>
      <c r="AA179" s="4"/>
      <c r="AB179" s="4"/>
    </row>
    <row r="180" spans="1:28" ht="39" customHeight="1" thickBot="1">
      <c r="B180" s="9"/>
      <c r="C180" s="15"/>
      <c r="D180" s="13"/>
      <c r="E180" s="14"/>
      <c r="F180" s="18"/>
      <c r="G180" s="18"/>
      <c r="H180" s="43"/>
      <c r="I180" s="16"/>
      <c r="J180" s="26"/>
      <c r="K180" s="240"/>
      <c r="L180" s="241"/>
      <c r="M180" s="168"/>
      <c r="N180" s="227"/>
      <c r="O180" s="228"/>
      <c r="P180" s="36"/>
      <c r="Q180" s="230"/>
      <c r="R180" s="233"/>
      <c r="S180" s="234"/>
      <c r="V180" s="3"/>
      <c r="X180" s="4"/>
      <c r="Y180" s="4"/>
      <c r="Z180" s="4"/>
      <c r="AA180" s="4"/>
      <c r="AB180" s="4"/>
    </row>
    <row r="181" spans="1:28" s="48" customFormat="1" ht="11.25" customHeight="1" thickBot="1">
      <c r="A181" s="153"/>
      <c r="B181" s="51"/>
      <c r="C181" s="42"/>
      <c r="D181" s="43"/>
      <c r="E181" s="44"/>
      <c r="F181" s="45"/>
      <c r="G181" s="45"/>
      <c r="H181" s="21" t="b">
        <f>N181</f>
        <v>1</v>
      </c>
      <c r="I181" s="96">
        <f>IF(H181,1,0)</f>
        <v>1</v>
      </c>
      <c r="J181" s="21"/>
      <c r="K181" s="46"/>
      <c r="L181" s="46"/>
      <c r="M181" s="46"/>
      <c r="N181" s="21" t="b">
        <f>Q181</f>
        <v>1</v>
      </c>
      <c r="O181" s="22"/>
      <c r="P181" s="22"/>
      <c r="Q181" s="22" t="b">
        <f>NOT(OR(Q179="",Q179="Введите здесь значение"))</f>
        <v>1</v>
      </c>
      <c r="R181" s="22"/>
      <c r="S181" s="22"/>
      <c r="T181" s="22"/>
      <c r="U181" s="22"/>
      <c r="V181" s="46"/>
      <c r="W181" s="46"/>
      <c r="X181" s="46"/>
      <c r="Y181" s="46"/>
      <c r="Z181" s="46"/>
      <c r="AA181" s="47"/>
      <c r="AB181" s="46"/>
    </row>
    <row r="182" spans="1:28" ht="33" customHeight="1">
      <c r="A182" s="154" t="s">
        <v>640</v>
      </c>
      <c r="B182" s="9"/>
      <c r="C182" s="15"/>
      <c r="D182" s="13"/>
      <c r="E182" s="14"/>
      <c r="F182" s="45"/>
      <c r="G182" s="45"/>
      <c r="H182" s="43"/>
      <c r="I182" s="53"/>
      <c r="J182" s="40"/>
      <c r="K182" s="235" t="s">
        <v>641</v>
      </c>
      <c r="L182" s="236"/>
      <c r="M182" s="49"/>
      <c r="N182" s="261" t="s">
        <v>386</v>
      </c>
      <c r="O182" s="262"/>
      <c r="P182" s="27"/>
      <c r="Q182" s="265" t="s">
        <v>387</v>
      </c>
      <c r="R182" s="266"/>
      <c r="S182" s="267"/>
      <c r="T182" s="4"/>
      <c r="U182" s="4"/>
      <c r="V182" s="4"/>
      <c r="W182" s="4"/>
      <c r="X182" s="4"/>
      <c r="Y182" s="4"/>
      <c r="Z182" s="4"/>
      <c r="AA182" s="4"/>
      <c r="AB182" s="4"/>
    </row>
    <row r="183" spans="1:28" ht="33" customHeight="1" thickBot="1">
      <c r="B183" s="9"/>
      <c r="C183" s="15"/>
      <c r="D183" s="13"/>
      <c r="E183" s="14"/>
      <c r="F183" s="45"/>
      <c r="G183" s="45"/>
      <c r="H183" s="43"/>
      <c r="I183" s="54"/>
      <c r="J183" s="26"/>
      <c r="K183" s="237"/>
      <c r="L183" s="238"/>
      <c r="M183" s="50"/>
      <c r="N183" s="263"/>
      <c r="O183" s="264"/>
      <c r="P183" s="28"/>
      <c r="Q183" s="268" t="s">
        <v>388</v>
      </c>
      <c r="R183" s="269"/>
      <c r="S183" s="270"/>
      <c r="T183" s="4"/>
      <c r="U183" s="4"/>
      <c r="V183" s="4"/>
      <c r="W183" s="4"/>
      <c r="X183" s="4"/>
      <c r="Y183" s="4"/>
      <c r="Z183" s="4"/>
      <c r="AA183" s="4"/>
      <c r="AB183" s="4"/>
    </row>
    <row r="184" spans="1:28" s="48" customFormat="1" ht="11.25" customHeight="1" thickBot="1">
      <c r="A184" s="153"/>
      <c r="B184" s="51"/>
      <c r="C184" s="42"/>
      <c r="D184" s="43"/>
      <c r="E184" s="44"/>
      <c r="F184" s="45"/>
      <c r="G184" s="45"/>
      <c r="H184" s="21" t="b">
        <f>AND(N184,Q184)</f>
        <v>1</v>
      </c>
      <c r="I184" s="77">
        <f>IF(H184,1,0)</f>
        <v>1</v>
      </c>
      <c r="J184" s="21"/>
      <c r="K184" s="46"/>
      <c r="L184" s="46"/>
      <c r="M184" s="46"/>
      <c r="N184" s="22" t="b">
        <f t="shared" ref="N184:N199" si="22">NOT(OR(N182="",N182="Укажите здесь ""Имеется"" или ""Отсутствует"""))</f>
        <v>1</v>
      </c>
      <c r="P184" s="22"/>
      <c r="Q184" s="22" t="b">
        <f t="shared" ref="Q184" si="23">OR(N182="Отсутствует",NOT(OR(Q182="",Q182="Укажите здесь ссылку на документ",Q183="",Q183="Укажите здесь название документа и соответствующий номер страницы")))</f>
        <v>1</v>
      </c>
      <c r="R184" s="22"/>
      <c r="S184" s="22"/>
      <c r="T184" s="46"/>
      <c r="V184" s="47"/>
      <c r="W184" s="46"/>
    </row>
    <row r="185" spans="1:28" ht="33" customHeight="1">
      <c r="A185" s="154" t="s">
        <v>642</v>
      </c>
      <c r="B185" s="9"/>
      <c r="C185" s="15"/>
      <c r="D185" s="13"/>
      <c r="E185" s="14"/>
      <c r="F185" s="45"/>
      <c r="G185" s="45"/>
      <c r="H185" s="43"/>
      <c r="I185" s="53"/>
      <c r="J185" s="40"/>
      <c r="K185" s="221" t="s">
        <v>643</v>
      </c>
      <c r="L185" s="250"/>
      <c r="M185" s="49"/>
      <c r="N185" s="261" t="s">
        <v>386</v>
      </c>
      <c r="O185" s="262"/>
      <c r="P185" s="27"/>
      <c r="Q185" s="265" t="s">
        <v>387</v>
      </c>
      <c r="R185" s="266"/>
      <c r="S185" s="267"/>
      <c r="T185" s="4"/>
      <c r="U185" s="4"/>
      <c r="V185" s="4"/>
      <c r="W185" s="4"/>
      <c r="X185" s="4"/>
      <c r="Y185" s="4"/>
      <c r="Z185" s="4"/>
      <c r="AA185" s="4"/>
      <c r="AB185" s="4"/>
    </row>
    <row r="186" spans="1:28" ht="33" customHeight="1" thickBot="1">
      <c r="B186" s="9"/>
      <c r="C186" s="15"/>
      <c r="D186" s="13"/>
      <c r="E186" s="14"/>
      <c r="F186" s="45"/>
      <c r="G186" s="45"/>
      <c r="H186" s="43"/>
      <c r="I186" s="54"/>
      <c r="J186" s="26"/>
      <c r="K186" s="251"/>
      <c r="L186" s="252"/>
      <c r="M186" s="50"/>
      <c r="N186" s="263"/>
      <c r="O186" s="264"/>
      <c r="P186" s="28"/>
      <c r="Q186" s="268" t="s">
        <v>388</v>
      </c>
      <c r="R186" s="269"/>
      <c r="S186" s="270"/>
      <c r="T186" s="4"/>
      <c r="U186" s="4"/>
      <c r="V186" s="4"/>
      <c r="W186" s="4"/>
      <c r="X186" s="4"/>
      <c r="Y186" s="4"/>
      <c r="Z186" s="4"/>
      <c r="AA186" s="4"/>
      <c r="AB186" s="4"/>
    </row>
    <row r="187" spans="1:28" s="48" customFormat="1" ht="11.25" customHeight="1" thickBot="1">
      <c r="A187" s="153"/>
      <c r="B187" s="51"/>
      <c r="C187" s="42"/>
      <c r="D187" s="43"/>
      <c r="E187" s="44"/>
      <c r="F187" s="45"/>
      <c r="G187" s="45"/>
      <c r="H187" s="21" t="b">
        <f>AND(N187,Q187)</f>
        <v>1</v>
      </c>
      <c r="I187" s="77">
        <f>IF(H187,1,0)</f>
        <v>1</v>
      </c>
      <c r="J187" s="21"/>
      <c r="K187" s="46"/>
      <c r="L187" s="46"/>
      <c r="M187" s="46"/>
      <c r="N187" s="22" t="b">
        <f t="shared" si="22"/>
        <v>1</v>
      </c>
      <c r="P187" s="22"/>
      <c r="Q187" s="22" t="b">
        <f t="shared" ref="Q187" si="24">OR(N185="Отсутствует",NOT(OR(Q185="",Q185="Укажите здесь ссылку на документ",Q186="",Q186="Укажите здесь название документа и соответствующий номер страницы")))</f>
        <v>1</v>
      </c>
      <c r="R187" s="22"/>
      <c r="S187" s="22"/>
      <c r="T187" s="46"/>
      <c r="V187" s="47"/>
      <c r="W187" s="46"/>
    </row>
    <row r="188" spans="1:28" ht="33" customHeight="1">
      <c r="A188" s="154" t="s">
        <v>644</v>
      </c>
      <c r="B188" s="9"/>
      <c r="C188" s="15"/>
      <c r="D188" s="13"/>
      <c r="E188" s="14"/>
      <c r="F188" s="45"/>
      <c r="G188" s="45"/>
      <c r="H188" s="43"/>
      <c r="I188" s="53"/>
      <c r="J188" s="40"/>
      <c r="K188" s="221" t="s">
        <v>645</v>
      </c>
      <c r="L188" s="250"/>
      <c r="M188" s="49"/>
      <c r="N188" s="261" t="s">
        <v>386</v>
      </c>
      <c r="O188" s="262"/>
      <c r="P188" s="27"/>
      <c r="Q188" s="265" t="s">
        <v>387</v>
      </c>
      <c r="R188" s="266"/>
      <c r="S188" s="267"/>
      <c r="T188" s="4"/>
      <c r="U188" s="4"/>
      <c r="V188" s="4"/>
      <c r="W188" s="4"/>
      <c r="X188" s="4"/>
      <c r="Y188" s="4"/>
      <c r="Z188" s="4"/>
      <c r="AA188" s="4"/>
      <c r="AB188" s="4"/>
    </row>
    <row r="189" spans="1:28" ht="33" customHeight="1" thickBot="1">
      <c r="B189" s="9"/>
      <c r="C189" s="15"/>
      <c r="D189" s="13"/>
      <c r="E189" s="14"/>
      <c r="F189" s="45"/>
      <c r="G189" s="45"/>
      <c r="H189" s="43"/>
      <c r="I189" s="54"/>
      <c r="J189" s="26"/>
      <c r="K189" s="251"/>
      <c r="L189" s="252"/>
      <c r="M189" s="50"/>
      <c r="N189" s="263"/>
      <c r="O189" s="264"/>
      <c r="P189" s="28"/>
      <c r="Q189" s="268" t="s">
        <v>388</v>
      </c>
      <c r="R189" s="269"/>
      <c r="S189" s="270"/>
      <c r="T189" s="4"/>
      <c r="U189" s="4"/>
      <c r="V189" s="4"/>
      <c r="W189" s="4"/>
      <c r="X189" s="4"/>
      <c r="Y189" s="4"/>
      <c r="Z189" s="4"/>
      <c r="AA189" s="4"/>
      <c r="AB189" s="4"/>
    </row>
    <row r="190" spans="1:28" s="48" customFormat="1" ht="11.25" customHeight="1" thickBot="1">
      <c r="A190" s="153"/>
      <c r="B190" s="51"/>
      <c r="C190" s="42"/>
      <c r="D190" s="43"/>
      <c r="E190" s="44"/>
      <c r="F190" s="45"/>
      <c r="G190" s="45"/>
      <c r="H190" s="21" t="b">
        <f>AND(N190,Q190)</f>
        <v>1</v>
      </c>
      <c r="I190" s="77">
        <f>IF(H190,1,0)</f>
        <v>1</v>
      </c>
      <c r="J190" s="21"/>
      <c r="K190" s="46"/>
      <c r="L190" s="46"/>
      <c r="M190" s="46"/>
      <c r="N190" s="22" t="b">
        <f t="shared" si="22"/>
        <v>1</v>
      </c>
      <c r="P190" s="22"/>
      <c r="Q190" s="22" t="b">
        <f t="shared" ref="Q190" si="25">OR(N188="Отсутствует",NOT(OR(Q188="",Q188="Укажите здесь ссылку на документ",Q189="",Q189="Укажите здесь название документа и соответствующий номер страницы")))</f>
        <v>1</v>
      </c>
      <c r="R190" s="22"/>
      <c r="S190" s="22"/>
      <c r="T190" s="46"/>
      <c r="V190" s="47"/>
      <c r="W190" s="46"/>
    </row>
    <row r="191" spans="1:28" ht="33" customHeight="1">
      <c r="A191" s="154" t="s">
        <v>646</v>
      </c>
      <c r="B191" s="9"/>
      <c r="C191" s="15"/>
      <c r="D191" s="13"/>
      <c r="E191" s="14"/>
      <c r="F191" s="45"/>
      <c r="G191" s="45"/>
      <c r="H191" s="43"/>
      <c r="I191" s="53"/>
      <c r="J191" s="40"/>
      <c r="K191" s="235" t="s">
        <v>647</v>
      </c>
      <c r="L191" s="236"/>
      <c r="M191" s="49"/>
      <c r="N191" s="261" t="s">
        <v>386</v>
      </c>
      <c r="O191" s="262"/>
      <c r="P191" s="27"/>
      <c r="Q191" s="265" t="s">
        <v>387</v>
      </c>
      <c r="R191" s="266"/>
      <c r="S191" s="267"/>
      <c r="T191" s="4"/>
      <c r="U191" s="4"/>
      <c r="V191" s="4"/>
      <c r="W191" s="4"/>
      <c r="X191" s="4"/>
      <c r="Y191" s="4"/>
      <c r="Z191" s="4"/>
      <c r="AA191" s="4"/>
      <c r="AB191" s="4"/>
    </row>
    <row r="192" spans="1:28" ht="33" customHeight="1" thickBot="1">
      <c r="B192" s="9"/>
      <c r="C192" s="15"/>
      <c r="D192" s="13"/>
      <c r="E192" s="14"/>
      <c r="F192" s="45"/>
      <c r="G192" s="45"/>
      <c r="H192" s="43"/>
      <c r="I192" s="54"/>
      <c r="J192" s="26"/>
      <c r="K192" s="237"/>
      <c r="L192" s="238"/>
      <c r="M192" s="50"/>
      <c r="N192" s="263"/>
      <c r="O192" s="264"/>
      <c r="P192" s="28"/>
      <c r="Q192" s="268" t="s">
        <v>388</v>
      </c>
      <c r="R192" s="269"/>
      <c r="S192" s="270"/>
      <c r="T192" s="4"/>
      <c r="U192" s="4"/>
      <c r="V192" s="4"/>
      <c r="W192" s="4"/>
      <c r="X192" s="4"/>
      <c r="Y192" s="4"/>
      <c r="Z192" s="4"/>
      <c r="AA192" s="4"/>
      <c r="AB192" s="4"/>
    </row>
    <row r="193" spans="1:28" s="48" customFormat="1" ht="11.25" customHeight="1" thickBot="1">
      <c r="A193" s="153"/>
      <c r="B193" s="51"/>
      <c r="C193" s="42"/>
      <c r="D193" s="43"/>
      <c r="E193" s="44"/>
      <c r="F193" s="45"/>
      <c r="G193" s="45"/>
      <c r="H193" s="21" t="b">
        <f>AND(N193,Q193)</f>
        <v>1</v>
      </c>
      <c r="I193" s="77">
        <f>IF(H193,1,0)</f>
        <v>1</v>
      </c>
      <c r="J193" s="21"/>
      <c r="K193" s="46"/>
      <c r="L193" s="46"/>
      <c r="M193" s="46"/>
      <c r="N193" s="22" t="b">
        <f t="shared" si="22"/>
        <v>1</v>
      </c>
      <c r="P193" s="22"/>
      <c r="Q193" s="22" t="b">
        <f t="shared" ref="Q193" si="26">OR(N191="Отсутствует",NOT(OR(Q191="",Q191="Укажите здесь ссылку на документ",Q192="",Q192="Укажите здесь название документа и соответствующий номер страницы")))</f>
        <v>1</v>
      </c>
      <c r="R193" s="22"/>
      <c r="S193" s="22"/>
      <c r="T193" s="46"/>
      <c r="V193" s="47"/>
      <c r="W193" s="46"/>
    </row>
    <row r="194" spans="1:28" ht="33" customHeight="1">
      <c r="A194" s="154" t="s">
        <v>648</v>
      </c>
      <c r="B194" s="9"/>
      <c r="C194" s="15"/>
      <c r="D194" s="13"/>
      <c r="E194" s="14"/>
      <c r="F194" s="45"/>
      <c r="G194" s="45"/>
      <c r="H194" s="43"/>
      <c r="I194" s="53"/>
      <c r="J194" s="40"/>
      <c r="K194" s="235" t="s">
        <v>649</v>
      </c>
      <c r="L194" s="236"/>
      <c r="M194" s="49"/>
      <c r="N194" s="261" t="s">
        <v>386</v>
      </c>
      <c r="O194" s="262"/>
      <c r="P194" s="27"/>
      <c r="Q194" s="265" t="s">
        <v>387</v>
      </c>
      <c r="R194" s="266"/>
      <c r="S194" s="267"/>
      <c r="T194" s="4"/>
      <c r="U194" s="4"/>
      <c r="V194" s="4"/>
      <c r="W194" s="4"/>
      <c r="X194" s="4"/>
      <c r="Y194" s="4"/>
      <c r="Z194" s="4"/>
      <c r="AA194" s="4"/>
      <c r="AB194" s="4"/>
    </row>
    <row r="195" spans="1:28" ht="33" customHeight="1" thickBot="1">
      <c r="B195" s="9"/>
      <c r="C195" s="15"/>
      <c r="D195" s="13"/>
      <c r="E195" s="14"/>
      <c r="F195" s="45"/>
      <c r="G195" s="45"/>
      <c r="H195" s="43"/>
      <c r="I195" s="54"/>
      <c r="J195" s="26"/>
      <c r="K195" s="237"/>
      <c r="L195" s="238"/>
      <c r="M195" s="50"/>
      <c r="N195" s="263"/>
      <c r="O195" s="264"/>
      <c r="P195" s="28"/>
      <c r="Q195" s="268" t="s">
        <v>388</v>
      </c>
      <c r="R195" s="269"/>
      <c r="S195" s="270"/>
      <c r="T195" s="4"/>
      <c r="U195" s="4"/>
      <c r="V195" s="4"/>
      <c r="W195" s="4"/>
      <c r="X195" s="4"/>
      <c r="Y195" s="4"/>
      <c r="Z195" s="4"/>
      <c r="AA195" s="4"/>
      <c r="AB195" s="4"/>
    </row>
    <row r="196" spans="1:28" s="48" customFormat="1" ht="11.25" customHeight="1" thickBot="1">
      <c r="A196" s="153"/>
      <c r="B196" s="51"/>
      <c r="C196" s="42"/>
      <c r="D196" s="43"/>
      <c r="E196" s="44"/>
      <c r="F196" s="45"/>
      <c r="G196" s="45"/>
      <c r="H196" s="21" t="b">
        <f>AND(N196,Q196)</f>
        <v>1</v>
      </c>
      <c r="I196" s="77">
        <f>IF(H196,1,0)</f>
        <v>1</v>
      </c>
      <c r="J196" s="21"/>
      <c r="K196" s="46"/>
      <c r="L196" s="46"/>
      <c r="M196" s="46"/>
      <c r="N196" s="22" t="b">
        <f t="shared" si="22"/>
        <v>1</v>
      </c>
      <c r="P196" s="22"/>
      <c r="Q196" s="22" t="b">
        <f t="shared" ref="Q196" si="27">OR(N194="Отсутствует",NOT(OR(Q194="",Q194="Укажите здесь ссылку на документ",Q195="",Q195="Укажите здесь название документа и соответствующий номер страницы")))</f>
        <v>1</v>
      </c>
      <c r="R196" s="22"/>
      <c r="S196" s="22"/>
      <c r="T196" s="46"/>
      <c r="V196" s="47"/>
      <c r="W196" s="46"/>
    </row>
    <row r="197" spans="1:28" ht="33" customHeight="1">
      <c r="A197" s="154" t="s">
        <v>650</v>
      </c>
      <c r="B197" s="9"/>
      <c r="C197" s="15"/>
      <c r="D197" s="13"/>
      <c r="E197" s="58"/>
      <c r="F197" s="133"/>
      <c r="G197" s="132"/>
      <c r="H197" s="72"/>
      <c r="I197" s="53"/>
      <c r="J197" s="41"/>
      <c r="K197" s="221" t="s">
        <v>651</v>
      </c>
      <c r="L197" s="250"/>
      <c r="M197" s="49"/>
      <c r="N197" s="261" t="s">
        <v>386</v>
      </c>
      <c r="O197" s="262"/>
      <c r="P197" s="27"/>
      <c r="Q197" s="265" t="s">
        <v>387</v>
      </c>
      <c r="R197" s="266"/>
      <c r="S197" s="267"/>
      <c r="T197" s="4"/>
      <c r="U197" s="4"/>
      <c r="V197" s="4"/>
      <c r="W197" s="4"/>
      <c r="X197" s="4"/>
      <c r="Y197" s="4"/>
      <c r="Z197" s="4"/>
      <c r="AA197" s="4"/>
      <c r="AB197" s="4"/>
    </row>
    <row r="198" spans="1:28" ht="33" customHeight="1" thickBot="1">
      <c r="B198" s="9"/>
      <c r="C198" s="15"/>
      <c r="D198" s="18"/>
      <c r="E198" s="23"/>
      <c r="F198" s="23"/>
      <c r="G198" s="23"/>
      <c r="H198" s="73"/>
      <c r="I198" s="23"/>
      <c r="J198" s="26"/>
      <c r="K198" s="251"/>
      <c r="L198" s="252"/>
      <c r="M198" s="50"/>
      <c r="N198" s="263"/>
      <c r="O198" s="264"/>
      <c r="P198" s="28"/>
      <c r="Q198" s="268" t="s">
        <v>388</v>
      </c>
      <c r="R198" s="269"/>
      <c r="S198" s="270"/>
      <c r="T198" s="4"/>
      <c r="U198" s="4"/>
      <c r="V198" s="4"/>
      <c r="W198" s="4"/>
      <c r="X198" s="4"/>
      <c r="Y198" s="4"/>
      <c r="Z198" s="4"/>
      <c r="AA198" s="4"/>
      <c r="AB198" s="4"/>
    </row>
    <row r="199" spans="1:28" s="48" customFormat="1" ht="28.5" customHeight="1">
      <c r="A199" s="153"/>
      <c r="B199" s="51"/>
      <c r="C199" s="42"/>
      <c r="D199" s="132"/>
      <c r="E199" s="132"/>
      <c r="F199" s="45"/>
      <c r="G199" s="45"/>
      <c r="H199" s="21" t="b">
        <f>AND(N199,Q199)</f>
        <v>1</v>
      </c>
      <c r="I199" s="21">
        <f>IF(H199,1,0)</f>
        <v>1</v>
      </c>
      <c r="J199" s="21"/>
      <c r="K199" s="46"/>
      <c r="L199" s="46"/>
      <c r="M199" s="46"/>
      <c r="N199" s="22" t="b">
        <f t="shared" si="22"/>
        <v>1</v>
      </c>
      <c r="P199" s="22"/>
      <c r="Q199" s="22" t="b">
        <f t="shared" ref="Q199" si="28">OR(N197="Отсутствует",NOT(OR(Q197="",Q197="Укажите здесь ссылку на документ",Q198="",Q198="Укажите здесь название документа и соответствующий номер страницы")))</f>
        <v>1</v>
      </c>
      <c r="R199" s="22"/>
      <c r="S199" s="22"/>
      <c r="T199" s="46"/>
      <c r="V199" s="47"/>
      <c r="W199" s="46"/>
    </row>
    <row r="200" spans="1:28" ht="18" customHeight="1">
      <c r="A200" s="154" t="s">
        <v>652</v>
      </c>
      <c r="B200" s="9"/>
      <c r="C200" s="24"/>
      <c r="D200" s="294" t="s">
        <v>653</v>
      </c>
      <c r="E200" s="295"/>
      <c r="F200" s="295"/>
      <c r="G200" s="295"/>
      <c r="H200" s="295"/>
      <c r="I200" s="295"/>
      <c r="J200" s="295"/>
      <c r="K200" s="295"/>
      <c r="L200" s="295"/>
      <c r="M200" s="295"/>
      <c r="N200" s="295"/>
      <c r="O200" s="295"/>
      <c r="P200" s="295"/>
      <c r="Q200" s="295"/>
      <c r="R200" s="296"/>
      <c r="S200" s="10"/>
      <c r="T200" s="10"/>
      <c r="U200" s="10"/>
      <c r="Z200" s="3"/>
      <c r="AA200" s="2"/>
      <c r="AB200" s="4"/>
    </row>
    <row r="201" spans="1:28" s="8" customFormat="1" ht="18" customHeight="1">
      <c r="A201" s="154"/>
      <c r="B201" s="9"/>
      <c r="C201" s="25"/>
      <c r="D201" s="297"/>
      <c r="E201" s="298"/>
      <c r="F201" s="298"/>
      <c r="G201" s="298"/>
      <c r="H201" s="298"/>
      <c r="I201" s="298"/>
      <c r="J201" s="298"/>
      <c r="K201" s="298"/>
      <c r="L201" s="298"/>
      <c r="M201" s="298"/>
      <c r="N201" s="298"/>
      <c r="O201" s="298"/>
      <c r="P201" s="298"/>
      <c r="Q201" s="298"/>
      <c r="R201" s="299"/>
      <c r="S201" s="10"/>
      <c r="T201" s="10"/>
      <c r="U201" s="10"/>
      <c r="V201" s="6"/>
      <c r="W201" s="6"/>
      <c r="X201" s="6"/>
      <c r="Y201" s="6"/>
      <c r="Z201" s="7"/>
      <c r="AA201" s="6"/>
    </row>
    <row r="202" spans="1:28" s="8" customFormat="1" ht="11.25" hidden="1" customHeight="1">
      <c r="A202" s="154"/>
      <c r="B202" s="9"/>
      <c r="C202" s="12"/>
      <c r="D202" s="13"/>
      <c r="E202" s="14"/>
      <c r="F202" s="18"/>
      <c r="G202" s="18"/>
      <c r="H202" s="70"/>
      <c r="I202" s="5"/>
      <c r="J202" s="5"/>
      <c r="K202" s="6"/>
      <c r="L202" s="6"/>
      <c r="M202" s="6"/>
      <c r="N202" s="5"/>
      <c r="O202" s="5"/>
      <c r="P202" s="5"/>
      <c r="Q202" s="5"/>
      <c r="R202" s="5"/>
      <c r="S202" s="5"/>
      <c r="T202" s="5"/>
      <c r="U202" s="5"/>
      <c r="V202" s="6"/>
      <c r="W202" s="6"/>
      <c r="X202" s="6"/>
      <c r="Y202" s="6"/>
      <c r="Z202" s="7"/>
      <c r="AA202" s="6"/>
    </row>
    <row r="203" spans="1:28" ht="14.25" customHeight="1">
      <c r="B203" s="9"/>
      <c r="C203" s="15"/>
      <c r="D203" s="13"/>
      <c r="E203" s="134"/>
      <c r="F203" s="281" t="s">
        <v>11</v>
      </c>
      <c r="G203" s="282"/>
      <c r="H203" s="282"/>
      <c r="I203" s="282"/>
      <c r="J203" s="282"/>
      <c r="K203" s="282"/>
      <c r="L203" s="282"/>
      <c r="M203" s="282"/>
      <c r="N203" s="282"/>
      <c r="O203" s="282"/>
      <c r="P203" s="282"/>
      <c r="Q203" s="282"/>
      <c r="R203" s="283"/>
      <c r="S203" s="30"/>
      <c r="T203" s="30"/>
      <c r="U203" s="30"/>
      <c r="Z203" s="3"/>
      <c r="AA203" s="2"/>
      <c r="AB203" s="4"/>
    </row>
    <row r="204" spans="1:28" ht="14.25" customHeight="1">
      <c r="B204" s="9"/>
      <c r="C204" s="15"/>
      <c r="D204" s="13"/>
      <c r="E204" s="134"/>
      <c r="F204" s="284"/>
      <c r="G204" s="285"/>
      <c r="H204" s="285"/>
      <c r="I204" s="285"/>
      <c r="J204" s="285"/>
      <c r="K204" s="285"/>
      <c r="L204" s="285"/>
      <c r="M204" s="285"/>
      <c r="N204" s="285"/>
      <c r="O204" s="285"/>
      <c r="P204" s="285"/>
      <c r="Q204" s="285"/>
      <c r="R204" s="286"/>
      <c r="S204" s="30"/>
      <c r="T204" s="30"/>
      <c r="U204" s="30"/>
      <c r="Z204" s="3"/>
      <c r="AA204" s="2"/>
      <c r="AB204" s="4"/>
    </row>
    <row r="205" spans="1:28" ht="11.25" customHeight="1">
      <c r="B205" s="9"/>
      <c r="C205" s="15"/>
      <c r="D205" s="13"/>
      <c r="E205" s="14"/>
      <c r="F205" s="23"/>
      <c r="G205" s="23"/>
      <c r="H205" s="136"/>
      <c r="I205" s="29"/>
      <c r="J205" s="17"/>
      <c r="N205" s="30"/>
      <c r="O205" s="30"/>
      <c r="P205" s="30"/>
      <c r="Q205" s="30"/>
      <c r="R205" s="30"/>
      <c r="S205" s="30"/>
      <c r="T205" s="30"/>
      <c r="U205" s="30"/>
      <c r="Z205" s="3"/>
      <c r="AA205" s="2"/>
      <c r="AB205" s="4"/>
    </row>
    <row r="206" spans="1:28" ht="17.25" customHeight="1">
      <c r="A206" s="154" t="s">
        <v>654</v>
      </c>
      <c r="B206" s="9"/>
      <c r="C206" s="15"/>
      <c r="D206" s="13"/>
      <c r="E206" s="58"/>
      <c r="F206" s="40"/>
      <c r="G206" s="38"/>
      <c r="H206" s="235" t="s">
        <v>655</v>
      </c>
      <c r="I206" s="242"/>
      <c r="J206" s="242"/>
      <c r="K206" s="242"/>
      <c r="L206" s="242"/>
      <c r="M206" s="242"/>
      <c r="N206" s="242"/>
      <c r="O206" s="242"/>
      <c r="P206" s="242"/>
      <c r="Q206" s="242"/>
      <c r="R206" s="239"/>
      <c r="S206" s="4"/>
      <c r="T206" s="4"/>
      <c r="U206" s="4"/>
      <c r="V206" s="4"/>
      <c r="W206" s="4"/>
      <c r="X206" s="4"/>
      <c r="Y206" s="4"/>
      <c r="Z206" s="4"/>
      <c r="AA206" s="4"/>
      <c r="AB206" s="4"/>
    </row>
    <row r="207" spans="1:28" ht="17.25" customHeight="1">
      <c r="B207" s="9"/>
      <c r="C207" s="15"/>
      <c r="D207" s="13"/>
      <c r="E207" s="16"/>
      <c r="F207" s="26"/>
      <c r="G207" s="39"/>
      <c r="H207" s="240"/>
      <c r="I207" s="243"/>
      <c r="J207" s="243"/>
      <c r="K207" s="243"/>
      <c r="L207" s="243"/>
      <c r="M207" s="243"/>
      <c r="N207" s="243"/>
      <c r="O207" s="243"/>
      <c r="P207" s="243"/>
      <c r="Q207" s="243"/>
      <c r="R207" s="241"/>
      <c r="S207" s="4"/>
      <c r="T207" s="4"/>
      <c r="U207" s="4"/>
      <c r="V207" s="4"/>
      <c r="W207" s="4"/>
      <c r="X207" s="4"/>
      <c r="Y207" s="4"/>
      <c r="Z207" s="4"/>
      <c r="AA207" s="4"/>
      <c r="AB207" s="4"/>
    </row>
    <row r="208" spans="1:28" s="48" customFormat="1" ht="11.25" customHeight="1" thickBot="1">
      <c r="A208" s="153"/>
      <c r="B208" s="51"/>
      <c r="C208" s="42"/>
      <c r="D208" s="43"/>
      <c r="E208" s="20"/>
      <c r="F208" s="45"/>
      <c r="G208" s="37"/>
      <c r="H208" s="64"/>
      <c r="I208" s="77"/>
      <c r="J208" s="46"/>
      <c r="K208" s="46"/>
      <c r="L208" s="47"/>
      <c r="M208" s="46"/>
    </row>
    <row r="209" spans="1:28" ht="31.5" customHeight="1">
      <c r="A209" s="154" t="s">
        <v>656</v>
      </c>
      <c r="B209" s="9"/>
      <c r="C209" s="15"/>
      <c r="D209" s="13"/>
      <c r="E209" s="14"/>
      <c r="F209" s="18"/>
      <c r="G209" s="18"/>
      <c r="H209" s="43"/>
      <c r="I209" s="53"/>
      <c r="J209" s="40"/>
      <c r="K209" s="235" t="s">
        <v>657</v>
      </c>
      <c r="L209" s="239"/>
      <c r="M209" s="169"/>
      <c r="N209" s="225">
        <f>IF(NOT(AND(Справочник!H$81,Q211)),"Этот показатель вычисляется по введенному значению в ячейке справа",ROUND(Q209/Справочник!G$81+0.00045,3))</f>
        <v>0.316</v>
      </c>
      <c r="O209" s="226"/>
      <c r="P209" s="35"/>
      <c r="Q209" s="229">
        <v>92</v>
      </c>
      <c r="R209" s="231" t="s">
        <v>658</v>
      </c>
      <c r="S209" s="232"/>
      <c r="X209" s="3"/>
      <c r="Z209" s="4"/>
      <c r="AA209" s="4"/>
      <c r="AB209" s="4"/>
    </row>
    <row r="210" spans="1:28" ht="31.5" customHeight="1" thickBot="1">
      <c r="B210" s="9"/>
      <c r="C210" s="15"/>
      <c r="D210" s="13"/>
      <c r="E210" s="14"/>
      <c r="F210" s="18"/>
      <c r="G210" s="18"/>
      <c r="H210" s="43"/>
      <c r="I210" s="100"/>
      <c r="J210" s="26"/>
      <c r="K210" s="240"/>
      <c r="L210" s="241"/>
      <c r="M210" s="168"/>
      <c r="N210" s="227"/>
      <c r="O210" s="228"/>
      <c r="P210" s="36"/>
      <c r="Q210" s="230"/>
      <c r="R210" s="233"/>
      <c r="S210" s="234"/>
      <c r="X210" s="3"/>
      <c r="Z210" s="4"/>
      <c r="AA210" s="4"/>
      <c r="AB210" s="4"/>
    </row>
    <row r="211" spans="1:28" s="48" customFormat="1" ht="11.25" customHeight="1" thickBot="1">
      <c r="A211" s="153"/>
      <c r="B211" s="51"/>
      <c r="C211" s="42"/>
      <c r="D211" s="43"/>
      <c r="E211" s="44"/>
      <c r="F211" s="45"/>
      <c r="G211" s="45"/>
      <c r="H211" s="52" t="b">
        <f>N211</f>
        <v>1</v>
      </c>
      <c r="I211" s="55">
        <f>IF(H211,1,0)</f>
        <v>1</v>
      </c>
      <c r="J211" s="21"/>
      <c r="K211" s="46"/>
      <c r="L211" s="46"/>
      <c r="M211" s="46"/>
      <c r="N211" s="21" t="b">
        <f>Q211</f>
        <v>1</v>
      </c>
      <c r="O211" s="22"/>
      <c r="P211" s="22"/>
      <c r="Q211" s="22" t="b">
        <f>NOT(OR(Q209="",Q209="Введите здесь значение"))</f>
        <v>1</v>
      </c>
      <c r="R211" s="22"/>
      <c r="S211" s="22"/>
      <c r="T211" s="22"/>
      <c r="U211" s="22"/>
      <c r="V211" s="46"/>
      <c r="W211" s="46"/>
      <c r="X211" s="46"/>
      <c r="Y211" s="46"/>
      <c r="Z211" s="46"/>
      <c r="AA211" s="47"/>
      <c r="AB211" s="46"/>
    </row>
    <row r="212" spans="1:28" ht="36" customHeight="1">
      <c r="A212" s="154" t="s">
        <v>659</v>
      </c>
      <c r="B212" s="9"/>
      <c r="C212" s="15"/>
      <c r="D212" s="13"/>
      <c r="E212" s="14"/>
      <c r="F212" s="18"/>
      <c r="G212" s="18"/>
      <c r="H212" s="43"/>
      <c r="I212" s="53"/>
      <c r="J212" s="40"/>
      <c r="K212" s="235" t="s">
        <v>660</v>
      </c>
      <c r="L212" s="239"/>
      <c r="M212" s="169"/>
      <c r="N212" s="225">
        <f>IF(NOT(AND(Справочник!H$81,Q214)),"Этот показатель вычисляется по введенному значению в ячейке справа",ROUND(Q212/Справочник!G$81+0.00045,3))</f>
        <v>0.316</v>
      </c>
      <c r="O212" s="226"/>
      <c r="P212" s="35"/>
      <c r="Q212" s="229">
        <v>92</v>
      </c>
      <c r="R212" s="231" t="s">
        <v>661</v>
      </c>
      <c r="S212" s="232"/>
      <c r="X212" s="3"/>
      <c r="Z212" s="4"/>
      <c r="AA212" s="4"/>
      <c r="AB212" s="4"/>
    </row>
    <row r="213" spans="1:28" ht="36" customHeight="1" thickBot="1">
      <c r="B213" s="9"/>
      <c r="C213" s="15"/>
      <c r="D213" s="13"/>
      <c r="E213" s="14"/>
      <c r="F213" s="18"/>
      <c r="G213" s="18"/>
      <c r="H213" s="43"/>
      <c r="I213" s="54"/>
      <c r="J213" s="26"/>
      <c r="K213" s="240"/>
      <c r="L213" s="241"/>
      <c r="M213" s="168"/>
      <c r="N213" s="227"/>
      <c r="O213" s="228"/>
      <c r="P213" s="36"/>
      <c r="Q213" s="230"/>
      <c r="R213" s="233"/>
      <c r="S213" s="234"/>
      <c r="X213" s="3"/>
      <c r="Z213" s="4"/>
      <c r="AA213" s="4"/>
      <c r="AB213" s="4"/>
    </row>
    <row r="214" spans="1:28" s="48" customFormat="1" ht="11.25" customHeight="1" thickBot="1">
      <c r="A214" s="153"/>
      <c r="B214" s="51"/>
      <c r="C214" s="42"/>
      <c r="D214" s="43"/>
      <c r="E214" s="44"/>
      <c r="F214" s="45"/>
      <c r="G214" s="45"/>
      <c r="H214" s="52" t="b">
        <f>N214</f>
        <v>1</v>
      </c>
      <c r="I214" s="55">
        <f>IF(H214,1,0)</f>
        <v>1</v>
      </c>
      <c r="J214" s="21"/>
      <c r="K214" s="46"/>
      <c r="L214" s="46"/>
      <c r="M214" s="46"/>
      <c r="N214" s="21" t="b">
        <f>Q214</f>
        <v>1</v>
      </c>
      <c r="O214" s="22"/>
      <c r="P214" s="22"/>
      <c r="Q214" s="22" t="b">
        <f>NOT(OR(Q212="",Q212="Введите здесь значение"))</f>
        <v>1</v>
      </c>
      <c r="R214" s="22"/>
      <c r="S214" s="22"/>
      <c r="T214" s="22"/>
      <c r="U214" s="22"/>
      <c r="V214" s="46"/>
      <c r="W214" s="46"/>
      <c r="X214" s="46"/>
      <c r="Y214" s="46"/>
      <c r="Z214" s="46"/>
      <c r="AA214" s="47"/>
      <c r="AB214" s="46"/>
    </row>
    <row r="215" spans="1:28" ht="36" customHeight="1">
      <c r="A215" s="154" t="s">
        <v>662</v>
      </c>
      <c r="B215" s="9"/>
      <c r="C215" s="15"/>
      <c r="D215" s="13"/>
      <c r="E215" s="14"/>
      <c r="F215" s="18"/>
      <c r="G215" s="18"/>
      <c r="H215" s="43"/>
      <c r="I215" s="53"/>
      <c r="J215" s="40"/>
      <c r="K215" s="235" t="s">
        <v>663</v>
      </c>
      <c r="L215" s="239"/>
      <c r="M215" s="169"/>
      <c r="N215" s="225">
        <f>IF(NOT(AND(Справочник!H$81,Q217)),"Этот показатель вычисляется по введенному значению в ячейке справа",ROUND(Q215/Справочник!G$81+0.00045,3))</f>
        <v>0.316</v>
      </c>
      <c r="O215" s="226"/>
      <c r="P215" s="35"/>
      <c r="Q215" s="229">
        <v>92</v>
      </c>
      <c r="R215" s="231" t="s">
        <v>664</v>
      </c>
      <c r="S215" s="232"/>
      <c r="X215" s="3"/>
      <c r="Z215" s="4"/>
      <c r="AA215" s="4"/>
      <c r="AB215" s="4"/>
    </row>
    <row r="216" spans="1:28" ht="36" customHeight="1" thickBot="1">
      <c r="B216" s="9"/>
      <c r="C216" s="15"/>
      <c r="D216" s="13"/>
      <c r="E216" s="14"/>
      <c r="F216" s="18"/>
      <c r="G216" s="18"/>
      <c r="H216" s="43"/>
      <c r="I216" s="54"/>
      <c r="J216" s="26"/>
      <c r="K216" s="240"/>
      <c r="L216" s="241"/>
      <c r="M216" s="168"/>
      <c r="N216" s="227"/>
      <c r="O216" s="228"/>
      <c r="P216" s="36"/>
      <c r="Q216" s="230"/>
      <c r="R216" s="233"/>
      <c r="S216" s="234"/>
      <c r="X216" s="3"/>
      <c r="Z216" s="4"/>
      <c r="AA216" s="4"/>
      <c r="AB216" s="4"/>
    </row>
    <row r="217" spans="1:28" s="48" customFormat="1" ht="11.25" customHeight="1" thickBot="1">
      <c r="A217" s="153"/>
      <c r="B217" s="51"/>
      <c r="C217" s="42"/>
      <c r="D217" s="43"/>
      <c r="E217" s="44"/>
      <c r="F217" s="45"/>
      <c r="G217" s="45"/>
      <c r="H217" s="52" t="b">
        <f>N217</f>
        <v>1</v>
      </c>
      <c r="I217" s="55">
        <f>IF(H217,1,0)</f>
        <v>1</v>
      </c>
      <c r="J217" s="21"/>
      <c r="K217" s="46"/>
      <c r="L217" s="46"/>
      <c r="M217" s="46"/>
      <c r="N217" s="21" t="b">
        <f>Q217</f>
        <v>1</v>
      </c>
      <c r="O217" s="22"/>
      <c r="P217" s="22"/>
      <c r="Q217" s="22" t="b">
        <f>NOT(OR(Q215="",Q215="Введите здесь значение"))</f>
        <v>1</v>
      </c>
      <c r="R217" s="22"/>
      <c r="S217" s="22"/>
      <c r="T217" s="22"/>
      <c r="U217" s="22"/>
      <c r="V217" s="46"/>
      <c r="W217" s="46"/>
      <c r="X217" s="46"/>
      <c r="Y217" s="46"/>
      <c r="Z217" s="46"/>
      <c r="AA217" s="47"/>
      <c r="AB217" s="46"/>
    </row>
    <row r="218" spans="1:28" ht="36" customHeight="1">
      <c r="A218" s="154" t="s">
        <v>665</v>
      </c>
      <c r="B218" s="9"/>
      <c r="C218" s="15"/>
      <c r="D218" s="13"/>
      <c r="E218" s="14"/>
      <c r="F218" s="18"/>
      <c r="G218" s="18"/>
      <c r="H218" s="43"/>
      <c r="I218" s="53"/>
      <c r="J218" s="40"/>
      <c r="K218" s="235" t="s">
        <v>666</v>
      </c>
      <c r="L218" s="239"/>
      <c r="M218" s="169"/>
      <c r="N218" s="225">
        <f>IF(NOT(AND(Справочник!H$81,Q220)),"Этот показатель вычисляется по введенному значению в ячейке справа",ROUND(Q218/Справочник!G$81+0.00045,3))</f>
        <v>7.1999999999999995E-2</v>
      </c>
      <c r="O218" s="226"/>
      <c r="P218" s="35"/>
      <c r="Q218" s="229">
        <v>21</v>
      </c>
      <c r="R218" s="231" t="s">
        <v>667</v>
      </c>
      <c r="S218" s="232"/>
      <c r="X218" s="3"/>
      <c r="Z218" s="4"/>
      <c r="AA218" s="4"/>
      <c r="AB218" s="4"/>
    </row>
    <row r="219" spans="1:28" ht="36" customHeight="1" thickBot="1">
      <c r="B219" s="9"/>
      <c r="C219" s="15"/>
      <c r="D219" s="13"/>
      <c r="E219" s="14"/>
      <c r="F219" s="18"/>
      <c r="G219" s="18"/>
      <c r="H219" s="43"/>
      <c r="I219" s="54"/>
      <c r="J219" s="26"/>
      <c r="K219" s="240"/>
      <c r="L219" s="241"/>
      <c r="M219" s="168"/>
      <c r="N219" s="227"/>
      <c r="O219" s="228"/>
      <c r="P219" s="36"/>
      <c r="Q219" s="230"/>
      <c r="R219" s="233"/>
      <c r="S219" s="234"/>
      <c r="X219" s="3"/>
      <c r="Z219" s="4"/>
      <c r="AA219" s="4"/>
      <c r="AB219" s="4"/>
    </row>
    <row r="220" spans="1:28" s="48" customFormat="1" ht="11.25" customHeight="1" thickBot="1">
      <c r="A220" s="153"/>
      <c r="B220" s="51"/>
      <c r="C220" s="42"/>
      <c r="D220" s="43"/>
      <c r="E220" s="44"/>
      <c r="F220" s="45"/>
      <c r="G220" s="45"/>
      <c r="H220" s="52" t="b">
        <f>N220</f>
        <v>1</v>
      </c>
      <c r="I220" s="55">
        <f>IF(H220,1,0)</f>
        <v>1</v>
      </c>
      <c r="J220" s="21"/>
      <c r="K220" s="46"/>
      <c r="L220" s="46"/>
      <c r="M220" s="46"/>
      <c r="N220" s="21" t="b">
        <f>Q220</f>
        <v>1</v>
      </c>
      <c r="O220" s="22"/>
      <c r="P220" s="22"/>
      <c r="Q220" s="22" t="b">
        <f>NOT(OR(Q218="",Q218="Введите здесь значение"))</f>
        <v>1</v>
      </c>
      <c r="R220" s="22"/>
      <c r="S220" s="22"/>
      <c r="T220" s="22"/>
      <c r="U220" s="22"/>
      <c r="V220" s="46"/>
      <c r="W220" s="46"/>
      <c r="X220" s="46"/>
      <c r="Y220" s="46"/>
      <c r="Z220" s="46"/>
      <c r="AA220" s="47"/>
      <c r="AB220" s="46"/>
    </row>
    <row r="221" spans="1:28" ht="36" customHeight="1">
      <c r="A221" s="154" t="s">
        <v>668</v>
      </c>
      <c r="B221" s="9"/>
      <c r="C221" s="15"/>
      <c r="D221" s="13"/>
      <c r="E221" s="14"/>
      <c r="F221" s="18"/>
      <c r="G221" s="18"/>
      <c r="H221" s="43"/>
      <c r="I221" s="53"/>
      <c r="J221" s="40"/>
      <c r="K221" s="235" t="s">
        <v>669</v>
      </c>
      <c r="L221" s="239"/>
      <c r="M221" s="169"/>
      <c r="N221" s="225">
        <f>IF(NOT(AND(Справочник!H$81,Q223)),"Этот показатель вычисляется по введенному значению в ячейке справа",ROUND(Q221/Справочник!G$81+0.00045,3))</f>
        <v>5.5E-2</v>
      </c>
      <c r="O221" s="226"/>
      <c r="P221" s="35"/>
      <c r="Q221" s="229">
        <v>16</v>
      </c>
      <c r="R221" s="231" t="s">
        <v>670</v>
      </c>
      <c r="S221" s="232"/>
      <c r="X221" s="3"/>
      <c r="Z221" s="4"/>
      <c r="AA221" s="4"/>
      <c r="AB221" s="4"/>
    </row>
    <row r="222" spans="1:28" ht="36" customHeight="1" thickBot="1">
      <c r="B222" s="9"/>
      <c r="C222" s="15"/>
      <c r="D222" s="13"/>
      <c r="E222" s="14"/>
      <c r="F222" s="18"/>
      <c r="G222" s="18"/>
      <c r="H222" s="43"/>
      <c r="I222" s="54"/>
      <c r="J222" s="26"/>
      <c r="K222" s="240"/>
      <c r="L222" s="241"/>
      <c r="M222" s="168"/>
      <c r="N222" s="227"/>
      <c r="O222" s="228"/>
      <c r="P222" s="36"/>
      <c r="Q222" s="230"/>
      <c r="R222" s="233"/>
      <c r="S222" s="234"/>
      <c r="X222" s="3"/>
      <c r="Z222" s="4"/>
      <c r="AA222" s="4"/>
      <c r="AB222" s="4"/>
    </row>
    <row r="223" spans="1:28" s="48" customFormat="1" ht="11.25" customHeight="1" thickBot="1">
      <c r="A223" s="153"/>
      <c r="B223" s="51"/>
      <c r="C223" s="42"/>
      <c r="D223" s="43"/>
      <c r="E223" s="44"/>
      <c r="F223" s="45"/>
      <c r="G223" s="45"/>
      <c r="H223" s="52" t="b">
        <f>N223</f>
        <v>1</v>
      </c>
      <c r="I223" s="55">
        <f>IF(H223,1,0)</f>
        <v>1</v>
      </c>
      <c r="J223" s="21"/>
      <c r="K223" s="46"/>
      <c r="L223" s="46"/>
      <c r="M223" s="46"/>
      <c r="N223" s="21" t="b">
        <f>Q223</f>
        <v>1</v>
      </c>
      <c r="O223" s="22"/>
      <c r="P223" s="22"/>
      <c r="Q223" s="22" t="b">
        <f>NOT(OR(Q221="",Q221="Введите здесь значение"))</f>
        <v>1</v>
      </c>
      <c r="R223" s="22"/>
      <c r="S223" s="22"/>
      <c r="T223" s="22"/>
      <c r="U223" s="22"/>
      <c r="V223" s="46"/>
      <c r="W223" s="46"/>
      <c r="X223" s="46"/>
      <c r="Y223" s="46"/>
      <c r="Z223" s="46"/>
      <c r="AA223" s="47"/>
      <c r="AB223" s="46"/>
    </row>
    <row r="224" spans="1:28" ht="36" customHeight="1">
      <c r="A224" s="154" t="s">
        <v>671</v>
      </c>
      <c r="B224" s="9"/>
      <c r="C224" s="15"/>
      <c r="D224" s="13"/>
      <c r="E224" s="14"/>
      <c r="F224" s="18"/>
      <c r="G224" s="18"/>
      <c r="H224" s="43"/>
      <c r="I224" s="53"/>
      <c r="J224" s="40"/>
      <c r="K224" s="235" t="s">
        <v>672</v>
      </c>
      <c r="L224" s="239"/>
      <c r="M224" s="169"/>
      <c r="N224" s="225">
        <f>IF(NOT(AND(Справочник!H$81,Q226)),"Этот показатель вычисляется по введенному значению в ячейке справа",ROUND(Q224/Справочник!G$81+0.00045,3))</f>
        <v>1.0999999999999999E-2</v>
      </c>
      <c r="O224" s="226"/>
      <c r="P224" s="35"/>
      <c r="Q224" s="229">
        <v>3</v>
      </c>
      <c r="R224" s="231" t="s">
        <v>673</v>
      </c>
      <c r="S224" s="232"/>
      <c r="X224" s="3"/>
      <c r="Z224" s="4"/>
      <c r="AA224" s="4"/>
      <c r="AB224" s="4"/>
    </row>
    <row r="225" spans="1:28" ht="36" customHeight="1" thickBot="1">
      <c r="B225" s="9"/>
      <c r="C225" s="15"/>
      <c r="D225" s="13"/>
      <c r="E225" s="14"/>
      <c r="F225" s="18"/>
      <c r="G225" s="18"/>
      <c r="H225" s="43"/>
      <c r="I225" s="54"/>
      <c r="J225" s="26"/>
      <c r="K225" s="240"/>
      <c r="L225" s="241"/>
      <c r="M225" s="168"/>
      <c r="N225" s="227"/>
      <c r="O225" s="228"/>
      <c r="P225" s="36"/>
      <c r="Q225" s="230"/>
      <c r="R225" s="233"/>
      <c r="S225" s="234"/>
      <c r="X225" s="3"/>
      <c r="Z225" s="4"/>
      <c r="AA225" s="4"/>
      <c r="AB225" s="4"/>
    </row>
    <row r="226" spans="1:28" s="48" customFormat="1" ht="11.25" customHeight="1" thickBot="1">
      <c r="A226" s="153"/>
      <c r="B226" s="51"/>
      <c r="C226" s="42"/>
      <c r="D226" s="43"/>
      <c r="E226" s="44"/>
      <c r="F226" s="45"/>
      <c r="G226" s="45"/>
      <c r="H226" s="52" t="b">
        <f>N226</f>
        <v>1</v>
      </c>
      <c r="I226" s="55">
        <f>IF(H226,1,0)</f>
        <v>1</v>
      </c>
      <c r="J226" s="21"/>
      <c r="K226" s="46"/>
      <c r="L226" s="46"/>
      <c r="M226" s="46"/>
      <c r="N226" s="21" t="b">
        <f>Q226</f>
        <v>1</v>
      </c>
      <c r="O226" s="22"/>
      <c r="P226" s="22"/>
      <c r="Q226" s="22" t="b">
        <f>NOT(OR(Q224="",Q224="Введите здесь значение"))</f>
        <v>1</v>
      </c>
      <c r="R226" s="22"/>
      <c r="S226" s="22"/>
      <c r="T226" s="22"/>
      <c r="U226" s="22"/>
      <c r="V226" s="46"/>
      <c r="W226" s="46"/>
      <c r="X226" s="46"/>
      <c r="Y226" s="46"/>
      <c r="Z226" s="46"/>
      <c r="AA226" s="47"/>
      <c r="AB226" s="46"/>
    </row>
    <row r="227" spans="1:28" ht="36" customHeight="1">
      <c r="A227" s="154" t="s">
        <v>674</v>
      </c>
      <c r="B227" s="9"/>
      <c r="C227" s="15"/>
      <c r="D227" s="13"/>
      <c r="E227" s="14"/>
      <c r="F227" s="18"/>
      <c r="G227" s="18"/>
      <c r="H227" s="43"/>
      <c r="I227" s="53"/>
      <c r="J227" s="40"/>
      <c r="K227" s="235" t="s">
        <v>675</v>
      </c>
      <c r="L227" s="239"/>
      <c r="M227" s="169"/>
      <c r="N227" s="225">
        <f>IF(NOT(AND(Справочник!H$81,Q229)),"Этот показатель вычисляется по введенному значению в ячейке справа",ROUND(Q227/Справочник!G$81+0.00045,3))</f>
        <v>7.0000000000000001E-3</v>
      </c>
      <c r="O227" s="226"/>
      <c r="P227" s="35"/>
      <c r="Q227" s="229">
        <v>2</v>
      </c>
      <c r="R227" s="231" t="s">
        <v>676</v>
      </c>
      <c r="S227" s="232"/>
      <c r="X227" s="3"/>
      <c r="Z227" s="4"/>
      <c r="AA227" s="4"/>
      <c r="AB227" s="4"/>
    </row>
    <row r="228" spans="1:28" ht="36" customHeight="1" thickBot="1">
      <c r="B228" s="9"/>
      <c r="C228" s="15"/>
      <c r="D228" s="13"/>
      <c r="E228" s="14"/>
      <c r="F228" s="18"/>
      <c r="G228" s="18"/>
      <c r="H228" s="43"/>
      <c r="I228" s="54"/>
      <c r="J228" s="26"/>
      <c r="K228" s="240"/>
      <c r="L228" s="241"/>
      <c r="M228" s="168"/>
      <c r="N228" s="227"/>
      <c r="O228" s="228"/>
      <c r="P228" s="36"/>
      <c r="Q228" s="230"/>
      <c r="R228" s="233"/>
      <c r="S228" s="234"/>
      <c r="X228" s="3"/>
      <c r="Z228" s="4"/>
      <c r="AA228" s="4"/>
      <c r="AB228" s="4"/>
    </row>
    <row r="229" spans="1:28" s="48" customFormat="1" ht="11.25" customHeight="1" thickBot="1">
      <c r="A229" s="153"/>
      <c r="B229" s="51"/>
      <c r="C229" s="42"/>
      <c r="D229" s="43"/>
      <c r="E229" s="44"/>
      <c r="F229" s="45"/>
      <c r="G229" s="45"/>
      <c r="H229" s="52" t="b">
        <f>N229</f>
        <v>1</v>
      </c>
      <c r="I229" s="55">
        <f>IF(H229,1,0)</f>
        <v>1</v>
      </c>
      <c r="J229" s="21"/>
      <c r="K229" s="46"/>
      <c r="L229" s="46"/>
      <c r="M229" s="46"/>
      <c r="N229" s="21" t="b">
        <f>Q229</f>
        <v>1</v>
      </c>
      <c r="O229" s="22"/>
      <c r="P229" s="22"/>
      <c r="Q229" s="22" t="b">
        <f>NOT(OR(Q227="",Q227="Введите здесь значение"))</f>
        <v>1</v>
      </c>
      <c r="R229" s="22"/>
      <c r="S229" s="22"/>
      <c r="T229" s="22"/>
      <c r="U229" s="22"/>
      <c r="V229" s="46"/>
      <c r="W229" s="46"/>
      <c r="X229" s="46"/>
      <c r="Y229" s="46"/>
      <c r="Z229" s="46"/>
      <c r="AA229" s="47"/>
      <c r="AB229" s="46"/>
    </row>
    <row r="230" spans="1:28" ht="33" customHeight="1">
      <c r="A230" s="154" t="s">
        <v>677</v>
      </c>
      <c r="B230" s="9"/>
      <c r="C230" s="15"/>
      <c r="D230" s="13"/>
      <c r="E230" s="14"/>
      <c r="F230" s="18"/>
      <c r="G230" s="18"/>
      <c r="H230" s="43"/>
      <c r="I230" s="53"/>
      <c r="J230" s="40"/>
      <c r="K230" s="235" t="s">
        <v>678</v>
      </c>
      <c r="L230" s="239"/>
      <c r="M230" s="169"/>
      <c r="N230" s="225">
        <f>IF(NOT(AND(Справочник!H$81,Q232)),"Этот показатель вычисляется по введенному значению в ячейке справа",ROUND(Q230/Справочник!G$81+0.00045,3))</f>
        <v>0</v>
      </c>
      <c r="O230" s="226"/>
      <c r="P230" s="35"/>
      <c r="Q230" s="229">
        <v>0</v>
      </c>
      <c r="R230" s="231" t="s">
        <v>679</v>
      </c>
      <c r="S230" s="232"/>
      <c r="X230" s="3"/>
      <c r="Z230" s="4"/>
      <c r="AA230" s="4"/>
      <c r="AB230" s="4"/>
    </row>
    <row r="231" spans="1:28" ht="33" customHeight="1" thickBot="1">
      <c r="B231" s="9"/>
      <c r="C231" s="15"/>
      <c r="D231" s="13"/>
      <c r="E231" s="14"/>
      <c r="F231" s="18"/>
      <c r="G231" s="18"/>
      <c r="H231" s="43"/>
      <c r="I231" s="54"/>
      <c r="J231" s="26"/>
      <c r="K231" s="240"/>
      <c r="L231" s="241"/>
      <c r="M231" s="168"/>
      <c r="N231" s="227"/>
      <c r="O231" s="228"/>
      <c r="P231" s="36"/>
      <c r="Q231" s="230"/>
      <c r="R231" s="233"/>
      <c r="S231" s="234"/>
      <c r="X231" s="3"/>
      <c r="Z231" s="4"/>
      <c r="AA231" s="4"/>
      <c r="AB231" s="4"/>
    </row>
    <row r="232" spans="1:28" s="48" customFormat="1" ht="11.25" customHeight="1" thickBot="1">
      <c r="A232" s="153"/>
      <c r="B232" s="51"/>
      <c r="C232" s="42"/>
      <c r="D232" s="43"/>
      <c r="E232" s="44"/>
      <c r="F232" s="45"/>
      <c r="G232" s="45"/>
      <c r="H232" s="52" t="b">
        <f>N232</f>
        <v>1</v>
      </c>
      <c r="I232" s="55">
        <f>IF(H232,1,0)</f>
        <v>1</v>
      </c>
      <c r="J232" s="21"/>
      <c r="K232" s="46"/>
      <c r="L232" s="46"/>
      <c r="M232" s="46"/>
      <c r="N232" s="21" t="b">
        <f>Q232</f>
        <v>1</v>
      </c>
      <c r="O232" s="22"/>
      <c r="P232" s="22"/>
      <c r="Q232" s="22" t="b">
        <f>NOT(OR(Q230="",Q230="Введите здесь значение"))</f>
        <v>1</v>
      </c>
      <c r="R232" s="22"/>
      <c r="S232" s="22"/>
      <c r="T232" s="22"/>
      <c r="U232" s="22"/>
      <c r="V232" s="46"/>
      <c r="W232" s="46"/>
      <c r="X232" s="46"/>
      <c r="Y232" s="46"/>
      <c r="Z232" s="46"/>
      <c r="AA232" s="47"/>
      <c r="AB232" s="46"/>
    </row>
    <row r="233" spans="1:28" ht="33" customHeight="1">
      <c r="A233" s="154" t="s">
        <v>680</v>
      </c>
      <c r="B233" s="9"/>
      <c r="C233" s="15"/>
      <c r="D233" s="13"/>
      <c r="E233" s="14"/>
      <c r="F233" s="18"/>
      <c r="G233" s="18"/>
      <c r="H233" s="43"/>
      <c r="I233" s="53"/>
      <c r="J233" s="40"/>
      <c r="K233" s="235" t="s">
        <v>681</v>
      </c>
      <c r="L233" s="239"/>
      <c r="M233" s="169"/>
      <c r="N233" s="225">
        <f>IF(NOT(AND(Справочник!H$81,Q235)),"Этот показатель вычисляется по введенному значению в ячейке справа",ROUND(Q233/Справочник!G$81+0.00045,3))</f>
        <v>0</v>
      </c>
      <c r="O233" s="226"/>
      <c r="P233" s="35"/>
      <c r="Q233" s="229">
        <v>0</v>
      </c>
      <c r="R233" s="231" t="s">
        <v>682</v>
      </c>
      <c r="S233" s="232"/>
      <c r="X233" s="3"/>
      <c r="Z233" s="4"/>
      <c r="AA233" s="4"/>
      <c r="AB233" s="4"/>
    </row>
    <row r="234" spans="1:28" ht="33" customHeight="1" thickBot="1">
      <c r="B234" s="9"/>
      <c r="C234" s="15"/>
      <c r="D234" s="13"/>
      <c r="E234" s="14"/>
      <c r="F234" s="18"/>
      <c r="G234" s="18"/>
      <c r="H234" s="45"/>
      <c r="I234" s="23"/>
      <c r="J234" s="26"/>
      <c r="K234" s="240"/>
      <c r="L234" s="241"/>
      <c r="M234" s="168"/>
      <c r="N234" s="227"/>
      <c r="O234" s="228"/>
      <c r="P234" s="36"/>
      <c r="Q234" s="230"/>
      <c r="R234" s="233"/>
      <c r="S234" s="234"/>
      <c r="X234" s="3"/>
      <c r="Z234" s="4"/>
      <c r="AA234" s="4"/>
      <c r="AB234" s="4"/>
    </row>
    <row r="235" spans="1:28" s="48" customFormat="1" ht="11.25" customHeight="1">
      <c r="A235" s="153"/>
      <c r="B235" s="51"/>
      <c r="C235" s="42"/>
      <c r="D235" s="43"/>
      <c r="E235" s="44"/>
      <c r="F235" s="45"/>
      <c r="G235" s="45"/>
      <c r="H235" s="63" t="b">
        <f>N235</f>
        <v>1</v>
      </c>
      <c r="I235" s="57">
        <f>IF(H235,1,0)</f>
        <v>1</v>
      </c>
      <c r="J235" s="21"/>
      <c r="K235" s="46"/>
      <c r="L235" s="46"/>
      <c r="M235" s="46"/>
      <c r="N235" s="21" t="b">
        <f>Q235</f>
        <v>1</v>
      </c>
      <c r="O235" s="22"/>
      <c r="P235" s="22"/>
      <c r="Q235" s="22" t="b">
        <f>NOT(OR(Q233="",Q233="Введите здесь значение"))</f>
        <v>1</v>
      </c>
      <c r="R235" s="22"/>
      <c r="S235" s="22"/>
      <c r="T235" s="22"/>
      <c r="U235" s="22"/>
      <c r="V235" s="46"/>
      <c r="W235" s="46"/>
      <c r="X235" s="46"/>
      <c r="Y235" s="46"/>
      <c r="Z235" s="46"/>
      <c r="AA235" s="47"/>
      <c r="AB235" s="46"/>
    </row>
    <row r="236" spans="1:28" ht="17.25" customHeight="1">
      <c r="A236" s="154" t="s">
        <v>683</v>
      </c>
      <c r="B236" s="9"/>
      <c r="C236" s="15"/>
      <c r="D236" s="13"/>
      <c r="E236" s="58"/>
      <c r="F236" s="40"/>
      <c r="G236" s="38"/>
      <c r="H236" s="235" t="s">
        <v>684</v>
      </c>
      <c r="I236" s="242"/>
      <c r="J236" s="242"/>
      <c r="K236" s="242"/>
      <c r="L236" s="242"/>
      <c r="M236" s="242"/>
      <c r="N236" s="242"/>
      <c r="O236" s="242"/>
      <c r="P236" s="242"/>
      <c r="Q236" s="242"/>
      <c r="R236" s="239"/>
      <c r="S236" s="4"/>
      <c r="T236" s="4"/>
      <c r="U236" s="4"/>
      <c r="V236" s="4"/>
      <c r="W236" s="4"/>
      <c r="X236" s="4"/>
      <c r="Y236" s="4"/>
      <c r="Z236" s="4"/>
      <c r="AA236" s="4"/>
      <c r="AB236" s="4"/>
    </row>
    <row r="237" spans="1:28" ht="17.25" customHeight="1">
      <c r="B237" s="9"/>
      <c r="C237" s="15"/>
      <c r="D237" s="13"/>
      <c r="E237" s="16"/>
      <c r="F237" s="26"/>
      <c r="G237" s="39"/>
      <c r="H237" s="240"/>
      <c r="I237" s="243"/>
      <c r="J237" s="243"/>
      <c r="K237" s="243"/>
      <c r="L237" s="243"/>
      <c r="M237" s="243"/>
      <c r="N237" s="243"/>
      <c r="O237" s="243"/>
      <c r="P237" s="243"/>
      <c r="Q237" s="243"/>
      <c r="R237" s="241"/>
      <c r="S237" s="4"/>
      <c r="T237" s="4"/>
      <c r="U237" s="4"/>
      <c r="V237" s="4"/>
      <c r="W237" s="4"/>
      <c r="X237" s="4"/>
      <c r="Y237" s="4"/>
      <c r="Z237" s="4"/>
      <c r="AA237" s="4"/>
      <c r="AB237" s="4"/>
    </row>
    <row r="238" spans="1:28" s="48" customFormat="1" ht="11.25" customHeight="1" thickBot="1">
      <c r="A238" s="153"/>
      <c r="B238" s="51"/>
      <c r="C238" s="42"/>
      <c r="D238" s="43"/>
      <c r="E238" s="20"/>
      <c r="F238" s="45"/>
      <c r="G238" s="37"/>
      <c r="H238" s="64"/>
      <c r="I238" s="77"/>
      <c r="J238" s="46"/>
      <c r="K238" s="46"/>
      <c r="L238" s="47"/>
      <c r="M238" s="46"/>
    </row>
    <row r="239" spans="1:28" ht="46.5" customHeight="1">
      <c r="A239" s="154" t="s">
        <v>685</v>
      </c>
      <c r="B239" s="9"/>
      <c r="C239" s="15"/>
      <c r="D239" s="13"/>
      <c r="E239" s="14"/>
      <c r="F239" s="18"/>
      <c r="G239" s="18"/>
      <c r="H239" s="43"/>
      <c r="I239" s="53"/>
      <c r="J239" s="40"/>
      <c r="K239" s="221" t="s">
        <v>686</v>
      </c>
      <c r="L239" s="222"/>
      <c r="M239" s="169"/>
      <c r="N239" s="225">
        <f>IF(NOT(AND(Справочник!H$81,Q241)),"Этот показатель вычисляется по введенному значению в ячейке справа",ROUND(Q239/Справочник!G$81+0.00045,3))</f>
        <v>0</v>
      </c>
      <c r="O239" s="226"/>
      <c r="P239" s="35"/>
      <c r="Q239" s="229">
        <v>0</v>
      </c>
      <c r="R239" s="231" t="s">
        <v>687</v>
      </c>
      <c r="S239" s="232"/>
      <c r="X239" s="3"/>
      <c r="Z239" s="4"/>
      <c r="AA239" s="4"/>
      <c r="AB239" s="4"/>
    </row>
    <row r="240" spans="1:28" ht="46.5" customHeight="1" thickBot="1">
      <c r="B240" s="9"/>
      <c r="C240" s="15"/>
      <c r="D240" s="13"/>
      <c r="E240" s="14"/>
      <c r="F240" s="18"/>
      <c r="G240" s="18"/>
      <c r="H240" s="43"/>
      <c r="I240" s="54"/>
      <c r="J240" s="26"/>
      <c r="K240" s="223"/>
      <c r="L240" s="224"/>
      <c r="M240" s="168"/>
      <c r="N240" s="227"/>
      <c r="O240" s="228"/>
      <c r="P240" s="36"/>
      <c r="Q240" s="230"/>
      <c r="R240" s="233"/>
      <c r="S240" s="234"/>
      <c r="X240" s="3"/>
      <c r="Z240" s="4"/>
      <c r="AA240" s="4"/>
      <c r="AB240" s="4"/>
    </row>
    <row r="241" spans="1:28" s="48" customFormat="1" ht="11.25" customHeight="1" thickBot="1">
      <c r="A241" s="153"/>
      <c r="B241" s="51"/>
      <c r="C241" s="42"/>
      <c r="D241" s="43"/>
      <c r="E241" s="44"/>
      <c r="F241" s="45"/>
      <c r="G241" s="45"/>
      <c r="H241" s="52" t="b">
        <f>N241</f>
        <v>1</v>
      </c>
      <c r="I241" s="55">
        <f>IF(H241,1,0)</f>
        <v>1</v>
      </c>
      <c r="J241" s="21"/>
      <c r="K241" s="46"/>
      <c r="L241" s="46"/>
      <c r="M241" s="46"/>
      <c r="N241" s="21" t="b">
        <f>Q241</f>
        <v>1</v>
      </c>
      <c r="O241" s="22"/>
      <c r="P241" s="22"/>
      <c r="Q241" s="22" t="b">
        <f>NOT(OR(Q239="",Q239="Введите здесь значение"))</f>
        <v>1</v>
      </c>
      <c r="R241" s="22"/>
      <c r="S241" s="22"/>
      <c r="T241" s="22"/>
      <c r="U241" s="22"/>
      <c r="V241" s="46"/>
      <c r="W241" s="46"/>
      <c r="X241" s="46"/>
      <c r="Y241" s="46"/>
      <c r="Z241" s="46"/>
      <c r="AA241" s="47"/>
      <c r="AB241" s="46"/>
    </row>
    <row r="242" spans="1:28" ht="33" customHeight="1">
      <c r="A242" s="154" t="s">
        <v>688</v>
      </c>
      <c r="B242" s="9"/>
      <c r="C242" s="15"/>
      <c r="D242" s="13"/>
      <c r="E242" s="14"/>
      <c r="F242" s="18"/>
      <c r="G242" s="18"/>
      <c r="H242" s="43"/>
      <c r="I242" s="53"/>
      <c r="J242" s="40"/>
      <c r="K242" s="235" t="s">
        <v>689</v>
      </c>
      <c r="L242" s="239"/>
      <c r="M242" s="169"/>
      <c r="N242" s="225">
        <f>IF(NOT(AND(Справочник!H$81,Q244)),"Этот показатель вычисляется по введенному значению в ячейке справа",ROUND(Q242/Справочник!G$81+0.00045,3))</f>
        <v>2.4E-2</v>
      </c>
      <c r="O242" s="226"/>
      <c r="P242" s="35"/>
      <c r="Q242" s="229">
        <v>7</v>
      </c>
      <c r="R242" s="231" t="s">
        <v>690</v>
      </c>
      <c r="S242" s="232"/>
      <c r="X242" s="3"/>
      <c r="Z242" s="4"/>
      <c r="AA242" s="4"/>
      <c r="AB242" s="4"/>
    </row>
    <row r="243" spans="1:28" ht="33" customHeight="1" thickBot="1">
      <c r="B243" s="9"/>
      <c r="C243" s="15"/>
      <c r="D243" s="13"/>
      <c r="E243" s="14"/>
      <c r="F243" s="18"/>
      <c r="G243" s="18"/>
      <c r="H243" s="43"/>
      <c r="I243" s="54"/>
      <c r="J243" s="26"/>
      <c r="K243" s="240"/>
      <c r="L243" s="241"/>
      <c r="M243" s="168"/>
      <c r="N243" s="227"/>
      <c r="O243" s="228"/>
      <c r="P243" s="36"/>
      <c r="Q243" s="230"/>
      <c r="R243" s="233"/>
      <c r="S243" s="234"/>
      <c r="X243" s="3"/>
      <c r="Z243" s="4"/>
      <c r="AA243" s="4"/>
      <c r="AB243" s="4"/>
    </row>
    <row r="244" spans="1:28" s="48" customFormat="1" ht="11.25" customHeight="1" thickBot="1">
      <c r="A244" s="153"/>
      <c r="B244" s="51"/>
      <c r="C244" s="42"/>
      <c r="D244" s="43"/>
      <c r="E244" s="44"/>
      <c r="F244" s="45"/>
      <c r="G244" s="45"/>
      <c r="H244" s="52" t="b">
        <f>N244</f>
        <v>1</v>
      </c>
      <c r="I244" s="55">
        <f>IF(H244,1,0)</f>
        <v>1</v>
      </c>
      <c r="J244" s="21"/>
      <c r="K244" s="46"/>
      <c r="L244" s="46"/>
      <c r="M244" s="46"/>
      <c r="N244" s="21" t="b">
        <f>Q244</f>
        <v>1</v>
      </c>
      <c r="O244" s="22"/>
      <c r="P244" s="22"/>
      <c r="Q244" s="22" t="b">
        <f>NOT(OR(Q242="",Q242="Введите здесь значение"))</f>
        <v>1</v>
      </c>
      <c r="R244" s="22"/>
      <c r="S244" s="22"/>
      <c r="T244" s="22"/>
      <c r="U244" s="22"/>
      <c r="V244" s="46"/>
      <c r="W244" s="46"/>
      <c r="X244" s="46"/>
      <c r="Y244" s="46"/>
      <c r="Z244" s="46"/>
      <c r="AA244" s="47"/>
      <c r="AB244" s="46"/>
    </row>
    <row r="245" spans="1:28" ht="33" customHeight="1">
      <c r="A245" s="154" t="s">
        <v>691</v>
      </c>
      <c r="B245" s="9"/>
      <c r="C245" s="15"/>
      <c r="D245" s="13"/>
      <c r="E245" s="14"/>
      <c r="F245" s="18"/>
      <c r="G245" s="18"/>
      <c r="H245" s="43"/>
      <c r="I245" s="53"/>
      <c r="J245" s="40"/>
      <c r="K245" s="235" t="s">
        <v>692</v>
      </c>
      <c r="L245" s="239"/>
      <c r="M245" s="169"/>
      <c r="N245" s="225">
        <f>IF(NOT(AND(Справочник!H$81,Q247)),"Этот показатель вычисляется по введенному значению в ячейке справа",ROUND(Q245/Справочник!G$81+0.00045,3))</f>
        <v>0</v>
      </c>
      <c r="O245" s="226"/>
      <c r="P245" s="35"/>
      <c r="Q245" s="229">
        <v>0</v>
      </c>
      <c r="R245" s="231" t="s">
        <v>693</v>
      </c>
      <c r="S245" s="232"/>
      <c r="X245" s="3"/>
      <c r="Z245" s="4"/>
      <c r="AA245" s="4"/>
      <c r="AB245" s="4"/>
    </row>
    <row r="246" spans="1:28" ht="33" customHeight="1" thickBot="1">
      <c r="B246" s="9"/>
      <c r="C246" s="15"/>
      <c r="D246" s="13"/>
      <c r="E246" s="14"/>
      <c r="F246" s="18"/>
      <c r="G246" s="18"/>
      <c r="H246" s="43"/>
      <c r="I246" s="54"/>
      <c r="J246" s="26"/>
      <c r="K246" s="240"/>
      <c r="L246" s="241"/>
      <c r="M246" s="168"/>
      <c r="N246" s="227"/>
      <c r="O246" s="228"/>
      <c r="P246" s="36"/>
      <c r="Q246" s="230"/>
      <c r="R246" s="233"/>
      <c r="S246" s="234"/>
      <c r="X246" s="3"/>
      <c r="Z246" s="4"/>
      <c r="AA246" s="4"/>
      <c r="AB246" s="4"/>
    </row>
    <row r="247" spans="1:28" s="48" customFormat="1" ht="11.25" customHeight="1" thickBot="1">
      <c r="A247" s="153"/>
      <c r="B247" s="51"/>
      <c r="C247" s="42"/>
      <c r="D247" s="43"/>
      <c r="E247" s="44"/>
      <c r="F247" s="45"/>
      <c r="G247" s="45"/>
      <c r="H247" s="52" t="b">
        <f>N247</f>
        <v>1</v>
      </c>
      <c r="I247" s="55">
        <f>IF(H247,1,0)</f>
        <v>1</v>
      </c>
      <c r="J247" s="21"/>
      <c r="K247" s="46"/>
      <c r="L247" s="46"/>
      <c r="M247" s="46"/>
      <c r="N247" s="21" t="b">
        <f>Q247</f>
        <v>1</v>
      </c>
      <c r="O247" s="22"/>
      <c r="P247" s="22"/>
      <c r="Q247" s="22" t="b">
        <f>NOT(OR(Q245="",Q245="Введите здесь значение"))</f>
        <v>1</v>
      </c>
      <c r="R247" s="22"/>
      <c r="S247" s="22"/>
      <c r="T247" s="22"/>
      <c r="U247" s="22"/>
      <c r="V247" s="46"/>
      <c r="W247" s="46"/>
      <c r="X247" s="46"/>
      <c r="Y247" s="46"/>
      <c r="Z247" s="46"/>
      <c r="AA247" s="47"/>
      <c r="AB247" s="46"/>
    </row>
    <row r="248" spans="1:28" ht="33" customHeight="1">
      <c r="A248" s="154" t="s">
        <v>694</v>
      </c>
      <c r="B248" s="9"/>
      <c r="C248" s="15"/>
      <c r="D248" s="13"/>
      <c r="E248" s="14"/>
      <c r="F248" s="18"/>
      <c r="G248" s="18"/>
      <c r="H248" s="43"/>
      <c r="I248" s="53"/>
      <c r="J248" s="40"/>
      <c r="K248" s="235" t="s">
        <v>695</v>
      </c>
      <c r="L248" s="239"/>
      <c r="M248" s="169"/>
      <c r="N248" s="271">
        <f>IF(NOT(AND(Справочник!H$81,Q250)),"Этот показатель вычисляется по введенному значению в ячейке справа",ROUND(Q248/Справочник!G$81*100+0.00045,3))</f>
        <v>0.34300000000000003</v>
      </c>
      <c r="O248" s="272"/>
      <c r="P248" s="35"/>
      <c r="Q248" s="229">
        <v>1</v>
      </c>
      <c r="R248" s="231" t="s">
        <v>696</v>
      </c>
      <c r="S248" s="232"/>
      <c r="X248" s="3"/>
      <c r="Z248" s="4"/>
      <c r="AA248" s="4"/>
      <c r="AB248" s="4"/>
    </row>
    <row r="249" spans="1:28" ht="33" customHeight="1" thickBot="1">
      <c r="B249" s="9"/>
      <c r="C249" s="15"/>
      <c r="D249" s="13"/>
      <c r="E249" s="14"/>
      <c r="F249" s="18"/>
      <c r="G249" s="18"/>
      <c r="H249" s="45"/>
      <c r="I249" s="23"/>
      <c r="J249" s="26"/>
      <c r="K249" s="240"/>
      <c r="L249" s="241"/>
      <c r="M249" s="168"/>
      <c r="N249" s="273"/>
      <c r="O249" s="274"/>
      <c r="P249" s="36"/>
      <c r="Q249" s="230"/>
      <c r="R249" s="233"/>
      <c r="S249" s="234"/>
      <c r="X249" s="3"/>
      <c r="Z249" s="4"/>
      <c r="AA249" s="4"/>
      <c r="AB249" s="4"/>
    </row>
    <row r="250" spans="1:28" s="48" customFormat="1" ht="11.25" customHeight="1">
      <c r="A250" s="153"/>
      <c r="B250" s="51"/>
      <c r="C250" s="42"/>
      <c r="D250" s="43"/>
      <c r="E250" s="44"/>
      <c r="F250" s="45"/>
      <c r="G250" s="45"/>
      <c r="H250" s="63" t="b">
        <f>N250</f>
        <v>1</v>
      </c>
      <c r="I250" s="57">
        <f>IF(H250,1,0)</f>
        <v>1</v>
      </c>
      <c r="J250" s="21"/>
      <c r="K250" s="46"/>
      <c r="L250" s="46"/>
      <c r="M250" s="46"/>
      <c r="N250" s="21" t="b">
        <f>Q250</f>
        <v>1</v>
      </c>
      <c r="O250" s="22"/>
      <c r="P250" s="22"/>
      <c r="Q250" s="22" t="b">
        <f>NOT(OR(Q248="",Q248="Введите здесь значение"))</f>
        <v>1</v>
      </c>
      <c r="R250" s="22"/>
      <c r="S250" s="22"/>
      <c r="T250" s="22"/>
      <c r="U250" s="22"/>
      <c r="V250" s="46"/>
      <c r="W250" s="46"/>
      <c r="X250" s="46"/>
      <c r="Y250" s="46"/>
      <c r="Z250" s="46"/>
      <c r="AA250" s="47"/>
      <c r="AB250" s="46"/>
    </row>
    <row r="251" spans="1:28" ht="18" customHeight="1">
      <c r="A251" s="154" t="s">
        <v>697</v>
      </c>
      <c r="B251" s="9"/>
      <c r="C251" s="15"/>
      <c r="D251" s="13"/>
      <c r="E251" s="58"/>
      <c r="F251" s="40"/>
      <c r="G251" s="38"/>
      <c r="H251" s="235" t="s">
        <v>698</v>
      </c>
      <c r="I251" s="242"/>
      <c r="J251" s="242"/>
      <c r="K251" s="242"/>
      <c r="L251" s="242"/>
      <c r="M251" s="242"/>
      <c r="N251" s="242"/>
      <c r="O251" s="242"/>
      <c r="P251" s="242"/>
      <c r="Q251" s="242"/>
      <c r="R251" s="239"/>
      <c r="S251" s="4"/>
      <c r="T251" s="4"/>
      <c r="U251" s="4"/>
      <c r="V251" s="4"/>
      <c r="W251" s="4"/>
      <c r="X251" s="4"/>
      <c r="Y251" s="4"/>
      <c r="Z251" s="4"/>
      <c r="AA251" s="4"/>
      <c r="AB251" s="4"/>
    </row>
    <row r="252" spans="1:28" ht="18" customHeight="1">
      <c r="B252" s="9"/>
      <c r="C252" s="15"/>
      <c r="D252" s="13"/>
      <c r="E252" s="16"/>
      <c r="F252" s="26"/>
      <c r="G252" s="39"/>
      <c r="H252" s="240"/>
      <c r="I252" s="243"/>
      <c r="J252" s="243"/>
      <c r="K252" s="243"/>
      <c r="L252" s="243"/>
      <c r="M252" s="243"/>
      <c r="N252" s="243"/>
      <c r="O252" s="243"/>
      <c r="P252" s="243"/>
      <c r="Q252" s="243"/>
      <c r="R252" s="241"/>
      <c r="S252" s="4"/>
      <c r="T252" s="4"/>
      <c r="U252" s="4"/>
      <c r="V252" s="4"/>
      <c r="W252" s="4"/>
      <c r="X252" s="4"/>
      <c r="Y252" s="4"/>
      <c r="Z252" s="4"/>
      <c r="AA252" s="4"/>
      <c r="AB252" s="4"/>
    </row>
    <row r="253" spans="1:28" s="48" customFormat="1" ht="11.25" customHeight="1" thickBot="1">
      <c r="A253" s="153"/>
      <c r="B253" s="51"/>
      <c r="C253" s="42"/>
      <c r="D253" s="43"/>
      <c r="E253" s="20"/>
      <c r="F253" s="45"/>
      <c r="G253" s="37"/>
      <c r="H253" s="64"/>
      <c r="I253" s="77"/>
      <c r="J253" s="46"/>
      <c r="K253" s="46"/>
      <c r="L253" s="46"/>
      <c r="M253" s="46"/>
      <c r="N253" s="47"/>
      <c r="O253" s="46"/>
    </row>
    <row r="254" spans="1:28" ht="33" customHeight="1">
      <c r="A254" s="154" t="s">
        <v>699</v>
      </c>
      <c r="B254" s="9"/>
      <c r="C254" s="15"/>
      <c r="D254" s="13"/>
      <c r="E254" s="14"/>
      <c r="F254" s="18"/>
      <c r="G254" s="18"/>
      <c r="H254" s="43"/>
      <c r="I254" s="53"/>
      <c r="J254" s="40"/>
      <c r="K254" s="235" t="s">
        <v>700</v>
      </c>
      <c r="L254" s="239"/>
      <c r="M254" s="169"/>
      <c r="N254" s="225">
        <f>IF(NOT(AND(Справочник!H$81,Q256)),"Этот показатель вычисляется по введенному значению в ячейке справа",ROUND(Q254/Справочник!G$81+0.00045,3))</f>
        <v>3.1E-2</v>
      </c>
      <c r="O254" s="226"/>
      <c r="P254" s="35"/>
      <c r="Q254" s="229">
        <v>9</v>
      </c>
      <c r="R254" s="231" t="s">
        <v>701</v>
      </c>
      <c r="S254" s="232"/>
      <c r="X254" s="3"/>
      <c r="Z254" s="4"/>
      <c r="AA254" s="4"/>
      <c r="AB254" s="4"/>
    </row>
    <row r="255" spans="1:28" ht="33" customHeight="1" thickBot="1">
      <c r="B255" s="9"/>
      <c r="C255" s="15"/>
      <c r="D255" s="13"/>
      <c r="E255" s="14"/>
      <c r="F255" s="18"/>
      <c r="G255" s="18"/>
      <c r="H255" s="43"/>
      <c r="I255" s="54"/>
      <c r="J255" s="26"/>
      <c r="K255" s="240"/>
      <c r="L255" s="241"/>
      <c r="M255" s="168"/>
      <c r="N255" s="227"/>
      <c r="O255" s="228"/>
      <c r="P255" s="36"/>
      <c r="Q255" s="230"/>
      <c r="R255" s="233"/>
      <c r="S255" s="234"/>
      <c r="X255" s="3"/>
      <c r="Z255" s="4"/>
      <c r="AA255" s="4"/>
      <c r="AB255" s="4"/>
    </row>
    <row r="256" spans="1:28" s="48" customFormat="1" ht="11.25" customHeight="1" thickBot="1">
      <c r="A256" s="153"/>
      <c r="B256" s="51"/>
      <c r="C256" s="42"/>
      <c r="D256" s="43"/>
      <c r="E256" s="44"/>
      <c r="F256" s="45"/>
      <c r="G256" s="45"/>
      <c r="H256" s="52" t="b">
        <f>N256</f>
        <v>1</v>
      </c>
      <c r="I256" s="55">
        <f>IF(H256,1,0)</f>
        <v>1</v>
      </c>
      <c r="J256" s="21"/>
      <c r="K256" s="46"/>
      <c r="L256" s="46"/>
      <c r="M256" s="46"/>
      <c r="N256" s="21" t="b">
        <f>Q256</f>
        <v>1</v>
      </c>
      <c r="O256" s="22"/>
      <c r="P256" s="22"/>
      <c r="Q256" s="22" t="b">
        <f>NOT(OR(Q254="",Q254="Введите здесь значение"))</f>
        <v>1</v>
      </c>
      <c r="R256" s="22"/>
      <c r="S256" s="22"/>
      <c r="T256" s="22"/>
      <c r="U256" s="22"/>
      <c r="V256" s="46"/>
      <c r="W256" s="46"/>
      <c r="X256" s="46"/>
      <c r="Y256" s="46"/>
      <c r="Z256" s="46"/>
      <c r="AA256" s="47"/>
      <c r="AB256" s="46"/>
    </row>
    <row r="257" spans="1:28" ht="52.5" customHeight="1">
      <c r="A257" s="154" t="s">
        <v>702</v>
      </c>
      <c r="B257" s="9"/>
      <c r="C257" s="15"/>
      <c r="D257" s="13"/>
      <c r="E257" s="14"/>
      <c r="F257" s="18"/>
      <c r="G257" s="18"/>
      <c r="H257" s="43"/>
      <c r="I257" s="53"/>
      <c r="J257" s="40"/>
      <c r="K257" s="221" t="s">
        <v>703</v>
      </c>
      <c r="L257" s="222"/>
      <c r="M257" s="169"/>
      <c r="N257" s="225">
        <f>IF(NOT(AND(Q256,Q259)),"Этот показатель вычисляется по введенному значению в ячейке справа",IF(Q$254=0,0,ROUND(Q257/Q$254+0.00045,3)))</f>
        <v>1</v>
      </c>
      <c r="O257" s="226"/>
      <c r="P257" s="35"/>
      <c r="Q257" s="229">
        <v>9</v>
      </c>
      <c r="R257" s="231" t="s">
        <v>704</v>
      </c>
      <c r="S257" s="232"/>
      <c r="X257" s="3"/>
      <c r="Z257" s="4"/>
      <c r="AA257" s="4"/>
      <c r="AB257" s="4"/>
    </row>
    <row r="258" spans="1:28" ht="52.5" customHeight="1" thickBot="1">
      <c r="B258" s="9"/>
      <c r="C258" s="15"/>
      <c r="D258" s="13"/>
      <c r="E258" s="14"/>
      <c r="F258" s="18"/>
      <c r="G258" s="18"/>
      <c r="H258" s="43"/>
      <c r="I258" s="54"/>
      <c r="J258" s="26"/>
      <c r="K258" s="223"/>
      <c r="L258" s="224"/>
      <c r="M258" s="168"/>
      <c r="N258" s="227"/>
      <c r="O258" s="228"/>
      <c r="P258" s="36"/>
      <c r="Q258" s="230"/>
      <c r="R258" s="233"/>
      <c r="S258" s="234"/>
      <c r="X258" s="3"/>
      <c r="Z258" s="4"/>
      <c r="AA258" s="4"/>
      <c r="AB258" s="4"/>
    </row>
    <row r="259" spans="1:28" s="48" customFormat="1" ht="11.25" customHeight="1" thickBot="1">
      <c r="A259" s="153"/>
      <c r="B259" s="51"/>
      <c r="C259" s="42"/>
      <c r="D259" s="43"/>
      <c r="E259" s="44"/>
      <c r="F259" s="45"/>
      <c r="G259" s="45"/>
      <c r="H259" s="52" t="b">
        <f>N259</f>
        <v>1</v>
      </c>
      <c r="I259" s="55">
        <f>IF(H259,1,0)</f>
        <v>1</v>
      </c>
      <c r="J259" s="21"/>
      <c r="K259" s="46"/>
      <c r="L259" s="46"/>
      <c r="M259" s="46"/>
      <c r="N259" s="21" t="b">
        <f>Q259</f>
        <v>1</v>
      </c>
      <c r="O259" s="22"/>
      <c r="P259" s="22"/>
      <c r="Q259" s="22" t="b">
        <f>NOT(OR(Q257="",Q257="Введите здесь значение"))</f>
        <v>1</v>
      </c>
      <c r="R259" s="22"/>
      <c r="S259" s="22"/>
      <c r="T259" s="22"/>
      <c r="U259" s="22"/>
      <c r="V259" s="46"/>
      <c r="W259" s="46"/>
      <c r="X259" s="46"/>
      <c r="Y259" s="46"/>
      <c r="Z259" s="46"/>
      <c r="AA259" s="47"/>
      <c r="AB259" s="46"/>
    </row>
    <row r="260" spans="1:28" ht="52.5" customHeight="1">
      <c r="A260" s="154" t="s">
        <v>705</v>
      </c>
      <c r="B260" s="9"/>
      <c r="C260" s="15"/>
      <c r="D260" s="13"/>
      <c r="E260" s="14"/>
      <c r="F260" s="18"/>
      <c r="G260" s="18"/>
      <c r="H260" s="43"/>
      <c r="I260" s="53"/>
      <c r="J260" s="40"/>
      <c r="K260" s="221" t="s">
        <v>706</v>
      </c>
      <c r="L260" s="222"/>
      <c r="M260" s="169"/>
      <c r="N260" s="225">
        <f>IF(NOT(AND(Q256,Q262)),"Этот показатель вычисляется по введенному значению в ячейке справа",IF(Q$254=0,0,ROUND(Q260/Q$254+0.00045,3)))</f>
        <v>0</v>
      </c>
      <c r="O260" s="226"/>
      <c r="P260" s="35"/>
      <c r="Q260" s="229">
        <v>0</v>
      </c>
      <c r="R260" s="231" t="s">
        <v>707</v>
      </c>
      <c r="S260" s="232"/>
      <c r="X260" s="3"/>
      <c r="Z260" s="4"/>
      <c r="AA260" s="4"/>
      <c r="AB260" s="4"/>
    </row>
    <row r="261" spans="1:28" ht="52.5" customHeight="1" thickBot="1">
      <c r="B261" s="9"/>
      <c r="C261" s="15"/>
      <c r="D261" s="13"/>
      <c r="E261" s="14"/>
      <c r="F261" s="18"/>
      <c r="G261" s="18"/>
      <c r="H261" s="43"/>
      <c r="I261" s="54"/>
      <c r="J261" s="26"/>
      <c r="K261" s="223"/>
      <c r="L261" s="224"/>
      <c r="M261" s="168"/>
      <c r="N261" s="227"/>
      <c r="O261" s="228"/>
      <c r="P261" s="36"/>
      <c r="Q261" s="230"/>
      <c r="R261" s="233"/>
      <c r="S261" s="234"/>
      <c r="X261" s="3"/>
      <c r="Z261" s="4"/>
      <c r="AA261" s="4"/>
      <c r="AB261" s="4"/>
    </row>
    <row r="262" spans="1:28" s="48" customFormat="1" ht="11.25" customHeight="1" thickBot="1">
      <c r="A262" s="153"/>
      <c r="B262" s="51"/>
      <c r="C262" s="42"/>
      <c r="D262" s="43"/>
      <c r="E262" s="44"/>
      <c r="F262" s="45"/>
      <c r="G262" s="45"/>
      <c r="H262" s="52" t="b">
        <f>N262</f>
        <v>1</v>
      </c>
      <c r="I262" s="55">
        <f>IF(H262,1,0)</f>
        <v>1</v>
      </c>
      <c r="J262" s="21"/>
      <c r="K262" s="46"/>
      <c r="L262" s="46"/>
      <c r="M262" s="46"/>
      <c r="N262" s="21" t="b">
        <f>Q262</f>
        <v>1</v>
      </c>
      <c r="O262" s="22"/>
      <c r="P262" s="22"/>
      <c r="Q262" s="22" t="b">
        <f>NOT(OR(Q260="",Q260="Введите здесь значение"))</f>
        <v>1</v>
      </c>
      <c r="R262" s="22"/>
      <c r="S262" s="22"/>
      <c r="T262" s="22"/>
      <c r="U262" s="22"/>
      <c r="V262" s="46"/>
      <c r="W262" s="46"/>
      <c r="X262" s="46"/>
      <c r="Y262" s="46"/>
      <c r="Z262" s="46"/>
      <c r="AA262" s="47"/>
      <c r="AB262" s="46"/>
    </row>
    <row r="263" spans="1:28" ht="33" customHeight="1">
      <c r="A263" s="154" t="s">
        <v>708</v>
      </c>
      <c r="B263" s="9"/>
      <c r="C263" s="15"/>
      <c r="D263" s="13"/>
      <c r="E263" s="14"/>
      <c r="F263" s="18"/>
      <c r="G263" s="18"/>
      <c r="H263" s="43"/>
      <c r="I263" s="53"/>
      <c r="J263" s="40"/>
      <c r="K263" s="235" t="s">
        <v>709</v>
      </c>
      <c r="L263" s="239"/>
      <c r="M263" s="169"/>
      <c r="N263" s="225">
        <f>IF(NOT(AND(Справочник!H$12,Q265)),"Этот показатель вычисляется по введенному значению в ячейке справа",ROUND(Q263/Справочник!G$12+0.00045,3))</f>
        <v>0.31900000000000001</v>
      </c>
      <c r="O263" s="226"/>
      <c r="P263" s="35"/>
      <c r="Q263" s="229">
        <v>7</v>
      </c>
      <c r="R263" s="231" t="s">
        <v>710</v>
      </c>
      <c r="S263" s="232"/>
      <c r="X263" s="3"/>
      <c r="Z263" s="4"/>
      <c r="AA263" s="4"/>
      <c r="AB263" s="4"/>
    </row>
    <row r="264" spans="1:28" ht="33" customHeight="1" thickBot="1">
      <c r="B264" s="9"/>
      <c r="C264" s="15"/>
      <c r="D264" s="13"/>
      <c r="E264" s="14"/>
      <c r="F264" s="18"/>
      <c r="G264" s="18"/>
      <c r="H264" s="43"/>
      <c r="I264" s="54"/>
      <c r="J264" s="26"/>
      <c r="K264" s="240"/>
      <c r="L264" s="241"/>
      <c r="M264" s="168"/>
      <c r="N264" s="227"/>
      <c r="O264" s="228"/>
      <c r="P264" s="36"/>
      <c r="Q264" s="230"/>
      <c r="R264" s="233"/>
      <c r="S264" s="234"/>
      <c r="X264" s="3"/>
      <c r="Z264" s="4"/>
      <c r="AA264" s="4"/>
      <c r="AB264" s="4"/>
    </row>
    <row r="265" spans="1:28" s="48" customFormat="1" ht="11.25" customHeight="1" thickBot="1">
      <c r="A265" s="153"/>
      <c r="B265" s="51"/>
      <c r="C265" s="42"/>
      <c r="D265" s="43"/>
      <c r="E265" s="44"/>
      <c r="F265" s="45"/>
      <c r="G265" s="45"/>
      <c r="H265" s="52" t="b">
        <f>N265</f>
        <v>1</v>
      </c>
      <c r="I265" s="55">
        <f>IF(H265,1,0)</f>
        <v>1</v>
      </c>
      <c r="J265" s="21"/>
      <c r="K265" s="46"/>
      <c r="L265" s="46"/>
      <c r="M265" s="46"/>
      <c r="N265" s="21" t="b">
        <f>Q265</f>
        <v>1</v>
      </c>
      <c r="O265" s="22"/>
      <c r="P265" s="22"/>
      <c r="Q265" s="22" t="b">
        <f>NOT(OR(Q263="",Q263="Введите здесь значение"))</f>
        <v>1</v>
      </c>
      <c r="R265" s="22"/>
      <c r="S265" s="22"/>
      <c r="T265" s="22"/>
      <c r="U265" s="22"/>
      <c r="V265" s="46"/>
      <c r="W265" s="46"/>
      <c r="X265" s="46"/>
      <c r="Y265" s="46"/>
      <c r="Z265" s="46"/>
      <c r="AA265" s="47"/>
      <c r="AB265" s="46"/>
    </row>
    <row r="266" spans="1:28" ht="33" customHeight="1">
      <c r="A266" s="154" t="s">
        <v>711</v>
      </c>
      <c r="B266" s="9"/>
      <c r="C266" s="15"/>
      <c r="D266" s="13"/>
      <c r="E266" s="14"/>
      <c r="F266" s="18"/>
      <c r="G266" s="18"/>
      <c r="H266" s="43"/>
      <c r="I266" s="53"/>
      <c r="J266" s="40"/>
      <c r="K266" s="235" t="s">
        <v>712</v>
      </c>
      <c r="L266" s="239"/>
      <c r="M266" s="169"/>
      <c r="N266" s="225">
        <f>IF(NOT(AND(Справочник!H$81,Q268)),"Этот показатель вычисляется по введенному значению в ячейке справа",ROUND(Q266/Справочник!G$81+0.00045,3))</f>
        <v>0.13100000000000001</v>
      </c>
      <c r="O266" s="226"/>
      <c r="P266" s="35"/>
      <c r="Q266" s="229">
        <v>38</v>
      </c>
      <c r="R266" s="231" t="s">
        <v>713</v>
      </c>
      <c r="S266" s="232"/>
      <c r="X266" s="3"/>
      <c r="Z266" s="4"/>
      <c r="AA266" s="4"/>
      <c r="AB266" s="4"/>
    </row>
    <row r="267" spans="1:28" ht="33" customHeight="1" thickBot="1">
      <c r="B267" s="9"/>
      <c r="C267" s="15"/>
      <c r="D267" s="13"/>
      <c r="E267" s="14"/>
      <c r="F267" s="18"/>
      <c r="G267" s="18"/>
      <c r="H267" s="45"/>
      <c r="I267" s="23"/>
      <c r="J267" s="26"/>
      <c r="K267" s="240"/>
      <c r="L267" s="241"/>
      <c r="M267" s="168"/>
      <c r="N267" s="227"/>
      <c r="O267" s="228"/>
      <c r="P267" s="36"/>
      <c r="Q267" s="230"/>
      <c r="R267" s="233"/>
      <c r="S267" s="234"/>
      <c r="X267" s="3"/>
      <c r="Z267" s="4"/>
      <c r="AA267" s="4"/>
      <c r="AB267" s="4"/>
    </row>
    <row r="268" spans="1:28" s="48" customFormat="1" ht="11.25" customHeight="1">
      <c r="A268" s="153"/>
      <c r="B268" s="51"/>
      <c r="C268" s="42"/>
      <c r="D268" s="43"/>
      <c r="E268" s="44"/>
      <c r="F268" s="45"/>
      <c r="G268" s="45"/>
      <c r="H268" s="63" t="b">
        <f>N268</f>
        <v>1</v>
      </c>
      <c r="I268" s="57">
        <f>IF(H268,1,0)</f>
        <v>1</v>
      </c>
      <c r="J268" s="21"/>
      <c r="K268" s="46"/>
      <c r="L268" s="46"/>
      <c r="M268" s="46"/>
      <c r="N268" s="21" t="b">
        <f>Q268</f>
        <v>1</v>
      </c>
      <c r="O268" s="22"/>
      <c r="P268" s="22"/>
      <c r="Q268" s="22" t="b">
        <f>NOT(OR(Q266="",Q266="Введите здесь значение"))</f>
        <v>1</v>
      </c>
      <c r="R268" s="22"/>
      <c r="S268" s="22"/>
      <c r="T268" s="22"/>
      <c r="U268" s="22"/>
      <c r="V268" s="46"/>
      <c r="W268" s="46"/>
      <c r="X268" s="46"/>
      <c r="Y268" s="46"/>
      <c r="Z268" s="46"/>
      <c r="AA268" s="47"/>
      <c r="AB268" s="46"/>
    </row>
    <row r="269" spans="1:28" ht="18.75" customHeight="1">
      <c r="A269" s="154" t="s">
        <v>714</v>
      </c>
      <c r="B269" s="9"/>
      <c r="C269" s="15"/>
      <c r="D269" s="13"/>
      <c r="E269" s="58"/>
      <c r="F269" s="40"/>
      <c r="G269" s="38"/>
      <c r="H269" s="235" t="s">
        <v>715</v>
      </c>
      <c r="I269" s="242"/>
      <c r="J269" s="242"/>
      <c r="K269" s="242"/>
      <c r="L269" s="242"/>
      <c r="M269" s="242"/>
      <c r="N269" s="242"/>
      <c r="O269" s="242"/>
      <c r="P269" s="242"/>
      <c r="Q269" s="242"/>
      <c r="R269" s="239"/>
      <c r="S269" s="4"/>
      <c r="T269" s="4"/>
      <c r="U269" s="4"/>
      <c r="V269" s="4"/>
      <c r="W269" s="4"/>
      <c r="X269" s="4"/>
      <c r="Y269" s="4"/>
      <c r="Z269" s="4"/>
      <c r="AA269" s="4"/>
      <c r="AB269" s="4"/>
    </row>
    <row r="270" spans="1:28" ht="18.75" customHeight="1">
      <c r="B270" s="9"/>
      <c r="C270" s="15"/>
      <c r="D270" s="13"/>
      <c r="E270" s="16"/>
      <c r="F270" s="26"/>
      <c r="G270" s="39"/>
      <c r="H270" s="240"/>
      <c r="I270" s="243"/>
      <c r="J270" s="243"/>
      <c r="K270" s="243"/>
      <c r="L270" s="243"/>
      <c r="M270" s="243"/>
      <c r="N270" s="243"/>
      <c r="O270" s="243"/>
      <c r="P270" s="243"/>
      <c r="Q270" s="243"/>
      <c r="R270" s="241"/>
      <c r="S270" s="4"/>
      <c r="T270" s="4"/>
      <c r="U270" s="4"/>
      <c r="V270" s="4"/>
      <c r="W270" s="4"/>
      <c r="X270" s="4"/>
      <c r="Y270" s="4"/>
      <c r="Z270" s="4"/>
      <c r="AA270" s="4"/>
      <c r="AB270" s="4"/>
    </row>
    <row r="271" spans="1:28" s="48" customFormat="1" ht="11.25" customHeight="1" thickBot="1">
      <c r="A271" s="153"/>
      <c r="B271" s="51"/>
      <c r="C271" s="42"/>
      <c r="D271" s="43"/>
      <c r="E271" s="20"/>
      <c r="F271" s="45"/>
      <c r="G271" s="37"/>
      <c r="H271" s="64"/>
      <c r="I271" s="77"/>
      <c r="J271" s="46"/>
      <c r="K271" s="46"/>
      <c r="L271" s="46"/>
      <c r="M271" s="46"/>
      <c r="N271" s="47"/>
      <c r="O271" s="46"/>
    </row>
    <row r="272" spans="1:28" ht="33" customHeight="1">
      <c r="A272" s="154" t="s">
        <v>716</v>
      </c>
      <c r="B272" s="9"/>
      <c r="C272" s="15"/>
      <c r="D272" s="13"/>
      <c r="E272" s="14"/>
      <c r="F272" s="18"/>
      <c r="G272" s="18"/>
      <c r="H272" s="43"/>
      <c r="I272" s="53"/>
      <c r="J272" s="40"/>
      <c r="K272" s="235" t="s">
        <v>717</v>
      </c>
      <c r="L272" s="239"/>
      <c r="M272" s="169"/>
      <c r="N272" s="225">
        <f>IF(NOT(AND(Справочник!H$81,Q274)),"Этот показатель вычисляется по введенному значению в ячейке справа",ROUND(Q272/Справочник!G$81+0.00045,3))</f>
        <v>0</v>
      </c>
      <c r="O272" s="226"/>
      <c r="P272" s="35"/>
      <c r="Q272" s="229">
        <v>0</v>
      </c>
      <c r="R272" s="231" t="s">
        <v>718</v>
      </c>
      <c r="S272" s="232"/>
      <c r="X272" s="3"/>
      <c r="Z272" s="4"/>
      <c r="AA272" s="4"/>
      <c r="AB272" s="4"/>
    </row>
    <row r="273" spans="1:28" ht="33" customHeight="1" thickBot="1">
      <c r="B273" s="9"/>
      <c r="C273" s="15"/>
      <c r="D273" s="13"/>
      <c r="E273" s="14"/>
      <c r="F273" s="18"/>
      <c r="G273" s="18"/>
      <c r="H273" s="43"/>
      <c r="I273" s="54"/>
      <c r="J273" s="26"/>
      <c r="K273" s="240"/>
      <c r="L273" s="241"/>
      <c r="M273" s="168"/>
      <c r="N273" s="227"/>
      <c r="O273" s="228"/>
      <c r="P273" s="36"/>
      <c r="Q273" s="230"/>
      <c r="R273" s="233"/>
      <c r="S273" s="234"/>
      <c r="X273" s="3"/>
      <c r="Z273" s="4"/>
      <c r="AA273" s="4"/>
      <c r="AB273" s="4"/>
    </row>
    <row r="274" spans="1:28" s="48" customFormat="1" ht="11.25" customHeight="1" thickBot="1">
      <c r="A274" s="153"/>
      <c r="B274" s="51"/>
      <c r="C274" s="42"/>
      <c r="D274" s="43"/>
      <c r="E274" s="44"/>
      <c r="F274" s="45"/>
      <c r="G274" s="45"/>
      <c r="H274" s="52" t="b">
        <f>N274</f>
        <v>1</v>
      </c>
      <c r="I274" s="55">
        <f>IF(H274,1,0)</f>
        <v>1</v>
      </c>
      <c r="J274" s="21"/>
      <c r="K274" s="46"/>
      <c r="L274" s="46"/>
      <c r="M274" s="46"/>
      <c r="N274" s="21" t="b">
        <f>Q274</f>
        <v>1</v>
      </c>
      <c r="O274" s="22"/>
      <c r="P274" s="22"/>
      <c r="Q274" s="22" t="b">
        <f>NOT(OR(Q272="",Q272="Введите здесь значение"))</f>
        <v>1</v>
      </c>
      <c r="R274" s="22"/>
      <c r="S274" s="22"/>
      <c r="T274" s="22"/>
      <c r="U274" s="22"/>
      <c r="V274" s="46"/>
      <c r="W274" s="46"/>
      <c r="X274" s="46"/>
      <c r="Y274" s="46"/>
      <c r="Z274" s="46"/>
      <c r="AA274" s="47"/>
      <c r="AB274" s="46"/>
    </row>
    <row r="275" spans="1:28" ht="33" customHeight="1">
      <c r="A275" s="154" t="s">
        <v>719</v>
      </c>
      <c r="B275" s="9"/>
      <c r="C275" s="15"/>
      <c r="D275" s="13"/>
      <c r="E275" s="14"/>
      <c r="F275" s="18"/>
      <c r="G275" s="18"/>
      <c r="H275" s="43"/>
      <c r="I275" s="53"/>
      <c r="J275" s="40"/>
      <c r="K275" s="235" t="s">
        <v>720</v>
      </c>
      <c r="L275" s="239"/>
      <c r="M275" s="169"/>
      <c r="N275" s="225">
        <f>IF(NOT(AND(Справочник!H$89,Q277)),"Этот показатель вычисляется по введенному значению в ячейке справа",IF(Справочник!G$89=0,0,ROUND(Q275/Справочник!G$89+0.00045,3)))</f>
        <v>0</v>
      </c>
      <c r="O275" s="226"/>
      <c r="P275" s="35"/>
      <c r="Q275" s="229">
        <v>0</v>
      </c>
      <c r="R275" s="231" t="s">
        <v>721</v>
      </c>
      <c r="S275" s="232"/>
      <c r="X275" s="3"/>
      <c r="Z275" s="4"/>
      <c r="AA275" s="4"/>
      <c r="AB275" s="4"/>
    </row>
    <row r="276" spans="1:28" ht="33" customHeight="1" thickBot="1">
      <c r="B276" s="9"/>
      <c r="C276" s="15"/>
      <c r="D276" s="13"/>
      <c r="E276" s="14"/>
      <c r="F276" s="18"/>
      <c r="G276" s="18"/>
      <c r="H276" s="43"/>
      <c r="I276" s="54"/>
      <c r="J276" s="26"/>
      <c r="K276" s="240"/>
      <c r="L276" s="241"/>
      <c r="M276" s="168"/>
      <c r="N276" s="227"/>
      <c r="O276" s="228"/>
      <c r="P276" s="36"/>
      <c r="Q276" s="230"/>
      <c r="R276" s="233"/>
      <c r="S276" s="234"/>
      <c r="X276" s="3"/>
      <c r="Z276" s="4"/>
      <c r="AA276" s="4"/>
      <c r="AB276" s="4"/>
    </row>
    <row r="277" spans="1:28" s="48" customFormat="1" ht="11.25" customHeight="1" thickBot="1">
      <c r="A277" s="153"/>
      <c r="B277" s="51"/>
      <c r="C277" s="42"/>
      <c r="D277" s="43"/>
      <c r="E277" s="44"/>
      <c r="F277" s="45"/>
      <c r="G277" s="45"/>
      <c r="H277" s="52" t="b">
        <f>N277</f>
        <v>1</v>
      </c>
      <c r="I277" s="55">
        <f>IF(H277,1,0)</f>
        <v>1</v>
      </c>
      <c r="J277" s="21"/>
      <c r="K277" s="46"/>
      <c r="L277" s="46"/>
      <c r="M277" s="46"/>
      <c r="N277" s="21" t="b">
        <f>Q277</f>
        <v>1</v>
      </c>
      <c r="O277" s="22"/>
      <c r="P277" s="22"/>
      <c r="Q277" s="22" t="b">
        <f>NOT(OR(Q275="",Q275="Введите здесь значение"))</f>
        <v>1</v>
      </c>
      <c r="R277" s="22"/>
      <c r="S277" s="22"/>
      <c r="T277" s="22"/>
      <c r="U277" s="22"/>
      <c r="V277" s="46"/>
      <c r="W277" s="46"/>
      <c r="X277" s="46"/>
      <c r="Y277" s="46"/>
      <c r="Z277" s="46"/>
      <c r="AA277" s="47"/>
      <c r="AB277" s="46"/>
    </row>
    <row r="278" spans="1:28" ht="33" customHeight="1">
      <c r="A278" s="154" t="s">
        <v>722</v>
      </c>
      <c r="B278" s="9"/>
      <c r="C278" s="15"/>
      <c r="D278" s="13"/>
      <c r="E278" s="14"/>
      <c r="F278" s="18"/>
      <c r="G278" s="18"/>
      <c r="H278" s="43"/>
      <c r="I278" s="53"/>
      <c r="J278" s="40"/>
      <c r="K278" s="235" t="s">
        <v>723</v>
      </c>
      <c r="L278" s="239"/>
      <c r="M278" s="169"/>
      <c r="N278" s="225">
        <f>IF(NOT(AND(Справочник!H$81,Q280)),"Этот показатель вычисляется по введенному значению в ячейке справа",ROUND(Q278/Справочник!G$81+0.00045,3))</f>
        <v>0</v>
      </c>
      <c r="O278" s="226"/>
      <c r="P278" s="35"/>
      <c r="Q278" s="229">
        <v>0</v>
      </c>
      <c r="R278" s="231" t="s">
        <v>724</v>
      </c>
      <c r="S278" s="232"/>
      <c r="X278" s="3"/>
      <c r="Z278" s="4"/>
      <c r="AA278" s="4"/>
      <c r="AB278" s="4"/>
    </row>
    <row r="279" spans="1:28" ht="33" customHeight="1" thickBot="1">
      <c r="B279" s="9"/>
      <c r="C279" s="15"/>
      <c r="D279" s="13"/>
      <c r="E279" s="14"/>
      <c r="F279" s="18"/>
      <c r="G279" s="18"/>
      <c r="H279" s="45"/>
      <c r="I279" s="23"/>
      <c r="J279" s="26"/>
      <c r="K279" s="240"/>
      <c r="L279" s="241"/>
      <c r="M279" s="168"/>
      <c r="N279" s="227"/>
      <c r="O279" s="228"/>
      <c r="P279" s="36"/>
      <c r="Q279" s="230"/>
      <c r="R279" s="233"/>
      <c r="S279" s="234"/>
      <c r="X279" s="3"/>
      <c r="Z279" s="4"/>
      <c r="AA279" s="4"/>
      <c r="AB279" s="4"/>
    </row>
    <row r="280" spans="1:28" s="48" customFormat="1" ht="10.5" customHeight="1">
      <c r="A280" s="153"/>
      <c r="B280" s="51"/>
      <c r="C280" s="42"/>
      <c r="D280" s="43"/>
      <c r="E280" s="44"/>
      <c r="F280" s="63">
        <f>L280</f>
        <v>0</v>
      </c>
      <c r="G280" s="63">
        <f>M280</f>
        <v>0</v>
      </c>
      <c r="H280" s="63" t="b">
        <f>N280</f>
        <v>1</v>
      </c>
      <c r="I280" s="57">
        <f>IF(H280,1,0)</f>
        <v>1</v>
      </c>
      <c r="J280" s="21"/>
      <c r="K280" s="46"/>
      <c r="L280" s="46"/>
      <c r="M280" s="46"/>
      <c r="N280" s="21" t="b">
        <f>Q280</f>
        <v>1</v>
      </c>
      <c r="O280" s="22"/>
      <c r="P280" s="22"/>
      <c r="Q280" s="22" t="b">
        <f>NOT(OR(Q278="",Q278="Введите здесь значение"))</f>
        <v>1</v>
      </c>
      <c r="R280" s="22"/>
      <c r="S280" s="22"/>
      <c r="T280" s="22"/>
      <c r="U280" s="22"/>
      <c r="V280" s="46"/>
      <c r="W280" s="46"/>
      <c r="X280" s="46"/>
      <c r="Y280" s="46"/>
      <c r="Z280" s="47"/>
      <c r="AA280" s="46"/>
    </row>
    <row r="281" spans="1:28" ht="18" customHeight="1">
      <c r="A281" s="154" t="s">
        <v>725</v>
      </c>
      <c r="B281" s="9"/>
      <c r="C281" s="15"/>
      <c r="D281" s="13"/>
      <c r="E281" s="58"/>
      <c r="F281" s="40"/>
      <c r="G281" s="38"/>
      <c r="H281" s="235" t="s">
        <v>726</v>
      </c>
      <c r="I281" s="242"/>
      <c r="J281" s="242"/>
      <c r="K281" s="242"/>
      <c r="L281" s="242"/>
      <c r="M281" s="242"/>
      <c r="N281" s="242"/>
      <c r="O281" s="242"/>
      <c r="P281" s="242"/>
      <c r="Q281" s="242"/>
      <c r="R281" s="239"/>
      <c r="S281" s="4"/>
      <c r="T281" s="4"/>
      <c r="U281" s="4"/>
      <c r="V281" s="4"/>
      <c r="W281" s="4"/>
      <c r="X281" s="4"/>
      <c r="Y281" s="4"/>
      <c r="Z281" s="4"/>
      <c r="AA281" s="4"/>
      <c r="AB281" s="4"/>
    </row>
    <row r="282" spans="1:28" ht="18" customHeight="1">
      <c r="B282" s="9"/>
      <c r="C282" s="15"/>
      <c r="D282" s="13"/>
      <c r="E282" s="16"/>
      <c r="F282" s="26"/>
      <c r="G282" s="39"/>
      <c r="H282" s="240"/>
      <c r="I282" s="243"/>
      <c r="J282" s="243"/>
      <c r="K282" s="243"/>
      <c r="L282" s="243"/>
      <c r="M282" s="243"/>
      <c r="N282" s="243"/>
      <c r="O282" s="243"/>
      <c r="P282" s="243"/>
      <c r="Q282" s="243"/>
      <c r="R282" s="241"/>
      <c r="S282" s="4"/>
      <c r="T282" s="4"/>
      <c r="U282" s="4"/>
      <c r="V282" s="4"/>
      <c r="W282" s="4"/>
      <c r="X282" s="4"/>
      <c r="Y282" s="4"/>
      <c r="Z282" s="4"/>
      <c r="AA282" s="4"/>
      <c r="AB282" s="4"/>
    </row>
    <row r="283" spans="1:28" s="48" customFormat="1" ht="11.25" customHeight="1" thickBot="1">
      <c r="A283" s="153"/>
      <c r="B283" s="51"/>
      <c r="C283" s="42"/>
      <c r="D283" s="43"/>
      <c r="E283" s="20"/>
      <c r="F283" s="45"/>
      <c r="G283" s="37"/>
      <c r="H283" s="64"/>
      <c r="I283" s="77"/>
      <c r="J283" s="46"/>
      <c r="K283" s="46"/>
      <c r="L283" s="46"/>
      <c r="M283" s="46"/>
      <c r="N283" s="47"/>
      <c r="O283" s="46"/>
    </row>
    <row r="284" spans="1:28" ht="33.75" customHeight="1">
      <c r="A284" s="154" t="s">
        <v>727</v>
      </c>
      <c r="B284" s="9"/>
      <c r="C284" s="15"/>
      <c r="D284" s="13"/>
      <c r="E284" s="14"/>
      <c r="F284" s="18"/>
      <c r="G284" s="18"/>
      <c r="H284" s="43"/>
      <c r="I284" s="53"/>
      <c r="J284" s="40"/>
      <c r="K284" s="235" t="s">
        <v>728</v>
      </c>
      <c r="L284" s="239"/>
      <c r="M284" s="169"/>
      <c r="N284" s="225">
        <f>IF(NOT(AND(Справочник!H$81,Q286)),"Этот показатель вычисляется по введенному значению в ячейке справа",ROUND(Q284/Справочник!G$81+0.00045,3))</f>
        <v>1</v>
      </c>
      <c r="O284" s="226"/>
      <c r="P284" s="35"/>
      <c r="Q284" s="229">
        <v>292</v>
      </c>
      <c r="R284" s="231" t="s">
        <v>729</v>
      </c>
      <c r="S284" s="232"/>
      <c r="X284" s="3"/>
      <c r="Z284" s="4"/>
      <c r="AA284" s="4"/>
      <c r="AB284" s="4"/>
    </row>
    <row r="285" spans="1:28" ht="33.75" customHeight="1" thickBot="1">
      <c r="B285" s="9"/>
      <c r="C285" s="15"/>
      <c r="D285" s="13"/>
      <c r="E285" s="14"/>
      <c r="F285" s="18"/>
      <c r="G285" s="18"/>
      <c r="H285" s="43"/>
      <c r="I285" s="54"/>
      <c r="J285" s="26"/>
      <c r="K285" s="240"/>
      <c r="L285" s="241"/>
      <c r="M285" s="168"/>
      <c r="N285" s="227"/>
      <c r="O285" s="228"/>
      <c r="P285" s="36"/>
      <c r="Q285" s="230"/>
      <c r="R285" s="233"/>
      <c r="S285" s="234"/>
      <c r="X285" s="3"/>
      <c r="Z285" s="4"/>
      <c r="AA285" s="4"/>
      <c r="AB285" s="4"/>
    </row>
    <row r="286" spans="1:28" s="48" customFormat="1" ht="11.25" customHeight="1" thickBot="1">
      <c r="A286" s="153"/>
      <c r="B286" s="51"/>
      <c r="C286" s="42"/>
      <c r="D286" s="43"/>
      <c r="E286" s="44"/>
      <c r="F286" s="45"/>
      <c r="G286" s="45"/>
      <c r="H286" s="52" t="b">
        <f>N286</f>
        <v>1</v>
      </c>
      <c r="I286" s="55">
        <f>IF(H286,1,0)</f>
        <v>1</v>
      </c>
      <c r="J286" s="21"/>
      <c r="K286" s="46"/>
      <c r="L286" s="46"/>
      <c r="M286" s="46"/>
      <c r="N286" s="21" t="b">
        <f>Q286</f>
        <v>1</v>
      </c>
      <c r="O286" s="22"/>
      <c r="P286" s="22"/>
      <c r="Q286" s="22" t="b">
        <f>NOT(OR(Q284="",Q284="Введите здесь значение"))</f>
        <v>1</v>
      </c>
      <c r="R286" s="22"/>
      <c r="S286" s="22"/>
      <c r="T286" s="22"/>
      <c r="U286" s="22"/>
      <c r="V286" s="46"/>
      <c r="W286" s="46"/>
      <c r="X286" s="46"/>
      <c r="Y286" s="46"/>
      <c r="Z286" s="46"/>
      <c r="AA286" s="47"/>
      <c r="AB286" s="46"/>
    </row>
    <row r="287" spans="1:28" ht="33.75" customHeight="1">
      <c r="A287" s="154" t="s">
        <v>730</v>
      </c>
      <c r="B287" s="9"/>
      <c r="C287" s="15"/>
      <c r="D287" s="13"/>
      <c r="E287" s="14"/>
      <c r="F287" s="18"/>
      <c r="G287" s="18"/>
      <c r="H287" s="43"/>
      <c r="I287" s="53"/>
      <c r="J287" s="40"/>
      <c r="K287" s="235" t="s">
        <v>731</v>
      </c>
      <c r="L287" s="239"/>
      <c r="M287" s="169"/>
      <c r="N287" s="225">
        <f>IF(NOT(AND(Справочник!H$81,Q289)),"Этот показатель вычисляется по введенному значению в ячейке справа",ROUND(Q287/Справочник!G$81+0.00045,3))</f>
        <v>0.40100000000000002</v>
      </c>
      <c r="O287" s="226"/>
      <c r="P287" s="35"/>
      <c r="Q287" s="229">
        <v>117</v>
      </c>
      <c r="R287" s="231" t="s">
        <v>732</v>
      </c>
      <c r="S287" s="232"/>
      <c r="X287" s="3"/>
      <c r="Z287" s="4"/>
      <c r="AA287" s="4"/>
      <c r="AB287" s="4"/>
    </row>
    <row r="288" spans="1:28" ht="33.75" customHeight="1" thickBot="1">
      <c r="B288" s="9"/>
      <c r="C288" s="15"/>
      <c r="D288" s="13"/>
      <c r="E288" s="14"/>
      <c r="F288" s="18"/>
      <c r="G288" s="18"/>
      <c r="H288" s="43"/>
      <c r="I288" s="16"/>
      <c r="J288" s="26"/>
      <c r="K288" s="240"/>
      <c r="L288" s="241"/>
      <c r="M288" s="168"/>
      <c r="N288" s="227"/>
      <c r="O288" s="228"/>
      <c r="P288" s="36"/>
      <c r="Q288" s="230"/>
      <c r="R288" s="233"/>
      <c r="S288" s="234"/>
      <c r="X288" s="3"/>
      <c r="Z288" s="4"/>
      <c r="AA288" s="4"/>
      <c r="AB288" s="4"/>
    </row>
    <row r="289" spans="1:28" s="48" customFormat="1" ht="10.5" customHeight="1" thickBot="1">
      <c r="A289" s="153"/>
      <c r="B289" s="51"/>
      <c r="C289" s="42"/>
      <c r="D289" s="13"/>
      <c r="E289" s="14"/>
      <c r="F289" s="63">
        <f>L289</f>
        <v>0</v>
      </c>
      <c r="G289" s="63">
        <f>M289</f>
        <v>0</v>
      </c>
      <c r="H289" s="52" t="b">
        <f>N289</f>
        <v>1</v>
      </c>
      <c r="I289" s="78">
        <f>IF(H289,1,0)</f>
        <v>1</v>
      </c>
      <c r="J289" s="21"/>
      <c r="K289" s="46"/>
      <c r="L289" s="46"/>
      <c r="M289" s="46"/>
      <c r="N289" s="21" t="b">
        <f>Q289</f>
        <v>1</v>
      </c>
      <c r="O289" s="22"/>
      <c r="P289" s="22"/>
      <c r="Q289" s="22" t="b">
        <f>NOT(OR(Q287="",Q287="Введите здесь значение"))</f>
        <v>1</v>
      </c>
      <c r="R289" s="22"/>
      <c r="S289" s="22"/>
      <c r="T289" s="46"/>
      <c r="U289" s="46"/>
      <c r="V289" s="46"/>
      <c r="W289" s="47"/>
      <c r="X289" s="46"/>
    </row>
    <row r="290" spans="1:28" ht="33.75" customHeight="1">
      <c r="A290" s="154" t="s">
        <v>733</v>
      </c>
      <c r="B290" s="9"/>
      <c r="C290" s="15"/>
      <c r="D290" s="13"/>
      <c r="E290" s="58"/>
      <c r="F290" s="132"/>
      <c r="G290" s="132"/>
      <c r="H290" s="72"/>
      <c r="I290" s="53"/>
      <c r="J290" s="41"/>
      <c r="K290" s="235" t="s">
        <v>734</v>
      </c>
      <c r="L290" s="236"/>
      <c r="M290" s="49"/>
      <c r="N290" s="261" t="s">
        <v>386</v>
      </c>
      <c r="O290" s="262"/>
      <c r="P290" s="27"/>
      <c r="Q290" s="265" t="s">
        <v>387</v>
      </c>
      <c r="R290" s="266"/>
      <c r="S290" s="267"/>
      <c r="T290" s="4"/>
      <c r="U290" s="4"/>
      <c r="V290" s="4"/>
      <c r="W290" s="4"/>
      <c r="X290" s="4"/>
      <c r="Y290" s="4"/>
      <c r="Z290" s="4"/>
      <c r="AA290" s="4"/>
      <c r="AB290" s="4"/>
    </row>
    <row r="291" spans="1:28" ht="33.75" customHeight="1" thickBot="1">
      <c r="B291" s="9"/>
      <c r="C291" s="15"/>
      <c r="D291" s="18"/>
      <c r="E291" s="23"/>
      <c r="F291" s="23"/>
      <c r="G291" s="23"/>
      <c r="H291" s="73"/>
      <c r="I291" s="23"/>
      <c r="J291" s="26"/>
      <c r="K291" s="237"/>
      <c r="L291" s="238"/>
      <c r="M291" s="50"/>
      <c r="N291" s="263"/>
      <c r="O291" s="264"/>
      <c r="P291" s="28"/>
      <c r="Q291" s="268" t="s">
        <v>388</v>
      </c>
      <c r="R291" s="269"/>
      <c r="S291" s="270"/>
      <c r="T291" s="4"/>
      <c r="U291" s="4"/>
      <c r="V291" s="4"/>
      <c r="W291" s="4"/>
      <c r="X291" s="4"/>
      <c r="Y291" s="4"/>
      <c r="Z291" s="4"/>
      <c r="AA291" s="4"/>
      <c r="AB291" s="4"/>
    </row>
    <row r="292" spans="1:28" s="48" customFormat="1" ht="28.5" customHeight="1">
      <c r="A292" s="153"/>
      <c r="B292" s="51"/>
      <c r="C292" s="42"/>
      <c r="D292" s="133"/>
      <c r="E292" s="133"/>
      <c r="F292" s="45"/>
      <c r="G292" s="45"/>
      <c r="H292" s="21" t="b">
        <f>AND(N292,Q292)</f>
        <v>1</v>
      </c>
      <c r="I292" s="21">
        <f>IF(H292,1,0)</f>
        <v>1</v>
      </c>
      <c r="J292" s="21"/>
      <c r="K292" s="46"/>
      <c r="L292" s="46"/>
      <c r="M292" s="46"/>
      <c r="N292" s="22" t="b">
        <f t="shared" ref="N292" si="29">NOT(OR(N290="",N290="Укажите здесь ""Имеется"" или ""Отсутствует"""))</f>
        <v>1</v>
      </c>
      <c r="P292" s="22"/>
      <c r="Q292" s="22" t="b">
        <f t="shared" ref="Q292" si="30">OR(N290="Отсутствует",NOT(OR(Q290="",Q290="Укажите здесь ссылку на документ",Q291="",Q291="Укажите здесь название документа и соответствующий номер страницы")))</f>
        <v>1</v>
      </c>
      <c r="R292" s="22"/>
      <c r="S292" s="22"/>
      <c r="T292" s="46"/>
    </row>
    <row r="293" spans="1:28" ht="18" customHeight="1">
      <c r="A293" s="154" t="s">
        <v>735</v>
      </c>
      <c r="B293" s="9"/>
      <c r="C293" s="24"/>
      <c r="D293" s="300" t="s">
        <v>39</v>
      </c>
      <c r="E293" s="301"/>
      <c r="F293" s="301"/>
      <c r="G293" s="301"/>
      <c r="H293" s="301"/>
      <c r="I293" s="301"/>
      <c r="J293" s="301"/>
      <c r="K293" s="301"/>
      <c r="L293" s="301"/>
      <c r="M293" s="301"/>
      <c r="N293" s="301"/>
      <c r="O293" s="301"/>
      <c r="P293" s="301"/>
      <c r="Q293" s="301"/>
      <c r="R293" s="302"/>
      <c r="S293" s="10"/>
      <c r="T293" s="10"/>
      <c r="U293" s="10"/>
    </row>
    <row r="294" spans="1:28" s="8" customFormat="1" ht="18" customHeight="1">
      <c r="A294" s="154"/>
      <c r="B294" s="9"/>
      <c r="C294" s="25"/>
      <c r="D294" s="303"/>
      <c r="E294" s="304"/>
      <c r="F294" s="304"/>
      <c r="G294" s="304"/>
      <c r="H294" s="304"/>
      <c r="I294" s="304"/>
      <c r="J294" s="304"/>
      <c r="K294" s="304"/>
      <c r="L294" s="304"/>
      <c r="M294" s="304"/>
      <c r="N294" s="304"/>
      <c r="O294" s="304"/>
      <c r="P294" s="304"/>
      <c r="Q294" s="304"/>
      <c r="R294" s="305"/>
      <c r="S294" s="10"/>
      <c r="T294" s="10"/>
      <c r="U294" s="10"/>
      <c r="V294" s="6"/>
      <c r="W294" s="6"/>
      <c r="X294" s="6"/>
      <c r="Y294" s="6"/>
      <c r="Z294" s="6"/>
      <c r="AA294" s="7"/>
      <c r="AB294" s="6"/>
    </row>
    <row r="295" spans="1:28" s="8" customFormat="1" ht="11.25" hidden="1" customHeight="1">
      <c r="A295" s="154"/>
      <c r="B295" s="9"/>
      <c r="C295" s="12"/>
      <c r="D295" s="13"/>
      <c r="E295" s="14"/>
      <c r="F295" s="18"/>
      <c r="G295" s="18"/>
      <c r="H295" s="70"/>
      <c r="I295" s="5"/>
      <c r="J295" s="5"/>
      <c r="K295" s="6"/>
      <c r="L295" s="6"/>
      <c r="M295" s="6"/>
      <c r="N295" s="5"/>
      <c r="O295" s="5"/>
      <c r="P295" s="5"/>
      <c r="Q295" s="5"/>
      <c r="R295" s="5"/>
      <c r="S295" s="5"/>
      <c r="T295" s="5"/>
      <c r="U295" s="5"/>
      <c r="V295" s="6"/>
      <c r="W295" s="6"/>
      <c r="X295" s="6"/>
      <c r="Y295" s="6"/>
      <c r="Z295" s="6"/>
      <c r="AA295" s="7"/>
      <c r="AB295" s="6"/>
    </row>
    <row r="296" spans="1:28" ht="14.25" customHeight="1">
      <c r="B296" s="9"/>
      <c r="C296" s="15"/>
      <c r="D296" s="43"/>
      <c r="E296" s="137"/>
      <c r="F296" s="281" t="s">
        <v>11</v>
      </c>
      <c r="G296" s="282"/>
      <c r="H296" s="282"/>
      <c r="I296" s="282"/>
      <c r="J296" s="282"/>
      <c r="K296" s="282"/>
      <c r="L296" s="282"/>
      <c r="M296" s="282"/>
      <c r="N296" s="282"/>
      <c r="O296" s="282"/>
      <c r="P296" s="282"/>
      <c r="Q296" s="282"/>
      <c r="R296" s="283"/>
      <c r="S296" s="30"/>
      <c r="T296" s="30"/>
      <c r="U296" s="30"/>
      <c r="Z296" s="3"/>
      <c r="AA296" s="2"/>
      <c r="AB296" s="4"/>
    </row>
    <row r="297" spans="1:28" ht="14.25" customHeight="1">
      <c r="B297" s="9"/>
      <c r="C297" s="15"/>
      <c r="D297" s="43"/>
      <c r="E297" s="137"/>
      <c r="F297" s="284"/>
      <c r="G297" s="285"/>
      <c r="H297" s="285"/>
      <c r="I297" s="285"/>
      <c r="J297" s="285"/>
      <c r="K297" s="285"/>
      <c r="L297" s="285"/>
      <c r="M297" s="285"/>
      <c r="N297" s="285"/>
      <c r="O297" s="285"/>
      <c r="P297" s="285"/>
      <c r="Q297" s="285"/>
      <c r="R297" s="286"/>
      <c r="S297" s="30"/>
      <c r="T297" s="30"/>
      <c r="U297" s="30"/>
      <c r="Z297" s="3"/>
      <c r="AA297" s="2"/>
      <c r="AB297" s="4"/>
    </row>
    <row r="298" spans="1:28" ht="11.25" customHeight="1">
      <c r="B298" s="9"/>
      <c r="C298" s="15"/>
      <c r="D298" s="43"/>
      <c r="E298" s="44"/>
      <c r="F298" s="23"/>
      <c r="G298" s="23"/>
      <c r="H298" s="136"/>
      <c r="I298" s="29"/>
      <c r="J298" s="17"/>
      <c r="N298" s="30"/>
      <c r="O298" s="30"/>
      <c r="P298" s="30"/>
      <c r="Q298" s="30"/>
      <c r="R298" s="30"/>
      <c r="S298" s="30"/>
      <c r="T298" s="30"/>
      <c r="U298" s="30"/>
      <c r="Z298" s="3"/>
      <c r="AA298" s="2"/>
      <c r="AB298" s="4"/>
    </row>
    <row r="299" spans="1:28" ht="17.25" customHeight="1">
      <c r="A299" s="154" t="s">
        <v>736</v>
      </c>
      <c r="B299" s="9"/>
      <c r="C299" s="15"/>
      <c r="D299" s="43"/>
      <c r="E299" s="58"/>
      <c r="F299" s="40"/>
      <c r="G299" s="38"/>
      <c r="H299" s="235" t="s">
        <v>737</v>
      </c>
      <c r="I299" s="242"/>
      <c r="J299" s="242"/>
      <c r="K299" s="242"/>
      <c r="L299" s="242"/>
      <c r="M299" s="242"/>
      <c r="N299" s="242"/>
      <c r="O299" s="242"/>
      <c r="P299" s="242"/>
      <c r="Q299" s="242"/>
      <c r="R299" s="239"/>
      <c r="S299" s="4"/>
      <c r="T299" s="4"/>
      <c r="U299" s="4"/>
      <c r="V299" s="4"/>
      <c r="W299" s="4"/>
      <c r="X299" s="4"/>
      <c r="Y299" s="4"/>
      <c r="Z299" s="4"/>
      <c r="AA299" s="4"/>
      <c r="AB299" s="4"/>
    </row>
    <row r="300" spans="1:28" ht="17.25" customHeight="1">
      <c r="B300" s="9"/>
      <c r="C300" s="15"/>
      <c r="D300" s="43"/>
      <c r="E300" s="16"/>
      <c r="F300" s="26"/>
      <c r="G300" s="39"/>
      <c r="H300" s="240"/>
      <c r="I300" s="243"/>
      <c r="J300" s="243"/>
      <c r="K300" s="243"/>
      <c r="L300" s="243"/>
      <c r="M300" s="243"/>
      <c r="N300" s="243"/>
      <c r="O300" s="243"/>
      <c r="P300" s="243"/>
      <c r="Q300" s="243"/>
      <c r="R300" s="241"/>
      <c r="S300" s="4"/>
      <c r="T300" s="4"/>
      <c r="U300" s="4"/>
      <c r="V300" s="4"/>
      <c r="W300" s="4"/>
      <c r="X300" s="4"/>
      <c r="Y300" s="4"/>
      <c r="Z300" s="4"/>
      <c r="AA300" s="4"/>
      <c r="AB300" s="4"/>
    </row>
    <row r="301" spans="1:28" s="48" customFormat="1" ht="11.25" customHeight="1" thickBot="1">
      <c r="A301" s="153"/>
      <c r="B301" s="51"/>
      <c r="C301" s="42"/>
      <c r="D301" s="43"/>
      <c r="E301" s="44"/>
      <c r="F301" s="45"/>
      <c r="G301" s="37"/>
      <c r="H301" s="64"/>
      <c r="I301" s="77"/>
      <c r="J301" s="46"/>
      <c r="K301" s="46"/>
      <c r="L301" s="46"/>
      <c r="M301" s="46"/>
      <c r="N301" s="47"/>
      <c r="O301" s="46"/>
    </row>
    <row r="302" spans="1:28" ht="26.25" customHeight="1">
      <c r="A302" s="154" t="s">
        <v>738</v>
      </c>
      <c r="B302" s="9"/>
      <c r="C302" s="15"/>
      <c r="D302" s="13"/>
      <c r="E302" s="14"/>
      <c r="F302" s="18"/>
      <c r="G302" s="18"/>
      <c r="H302" s="43"/>
      <c r="I302" s="53"/>
      <c r="J302" s="40"/>
      <c r="K302" s="255" t="s">
        <v>739</v>
      </c>
      <c r="L302" s="256"/>
      <c r="M302" s="256"/>
      <c r="N302" s="256"/>
      <c r="O302" s="257"/>
      <c r="P302" s="169"/>
      <c r="Q302" s="253">
        <v>22</v>
      </c>
      <c r="R302" s="30"/>
      <c r="X302" s="3"/>
      <c r="Z302" s="4"/>
      <c r="AA302" s="4"/>
      <c r="AB302" s="4"/>
    </row>
    <row r="303" spans="1:28" ht="26.25" customHeight="1" thickBot="1">
      <c r="B303" s="9"/>
      <c r="C303" s="15"/>
      <c r="D303" s="13"/>
      <c r="E303" s="14"/>
      <c r="F303" s="18"/>
      <c r="G303" s="18"/>
      <c r="H303" s="43"/>
      <c r="I303" s="54"/>
      <c r="J303" s="26"/>
      <c r="K303" s="258"/>
      <c r="L303" s="259"/>
      <c r="M303" s="259"/>
      <c r="N303" s="259"/>
      <c r="O303" s="260"/>
      <c r="P303" s="168"/>
      <c r="Q303" s="254"/>
      <c r="R303" s="30"/>
      <c r="X303" s="3"/>
      <c r="Z303" s="4"/>
      <c r="AA303" s="4"/>
      <c r="AB303" s="4"/>
    </row>
    <row r="304" spans="1:28" s="48" customFormat="1" ht="12" customHeight="1" thickBot="1">
      <c r="A304" s="153"/>
      <c r="B304" s="51"/>
      <c r="C304" s="42"/>
      <c r="D304" s="43"/>
      <c r="E304" s="44"/>
      <c r="F304" s="45"/>
      <c r="G304" s="45"/>
      <c r="H304" s="52" t="b">
        <f>Q304</f>
        <v>1</v>
      </c>
      <c r="I304" s="55">
        <f>IF(H304,1,0)</f>
        <v>1</v>
      </c>
      <c r="J304" s="21"/>
      <c r="K304" s="21"/>
      <c r="L304" s="22"/>
      <c r="P304" s="22"/>
      <c r="Q304" s="22" t="b">
        <f>NOT(OR(Q302="",Q302="Введите здесь значение"))</f>
        <v>1</v>
      </c>
      <c r="R304" s="46"/>
      <c r="S304" s="46"/>
      <c r="T304" s="46"/>
      <c r="U304" s="46"/>
      <c r="V304" s="47"/>
      <c r="W304" s="46"/>
    </row>
    <row r="305" spans="1:28" ht="26.25" customHeight="1">
      <c r="A305" s="154" t="s">
        <v>740</v>
      </c>
      <c r="B305" s="9"/>
      <c r="C305" s="15"/>
      <c r="D305" s="13"/>
      <c r="E305" s="14"/>
      <c r="F305" s="18"/>
      <c r="G305" s="18"/>
      <c r="H305" s="43"/>
      <c r="I305" s="53"/>
      <c r="J305" s="40"/>
      <c r="K305" s="255" t="s">
        <v>741</v>
      </c>
      <c r="L305" s="256"/>
      <c r="M305" s="256"/>
      <c r="N305" s="256"/>
      <c r="O305" s="257"/>
      <c r="P305" s="169"/>
      <c r="Q305" s="253">
        <v>13</v>
      </c>
      <c r="R305" s="30"/>
      <c r="X305" s="3"/>
      <c r="Z305" s="4"/>
      <c r="AA305" s="4"/>
      <c r="AB305" s="4"/>
    </row>
    <row r="306" spans="1:28" ht="26.25" customHeight="1" thickBot="1">
      <c r="B306" s="9"/>
      <c r="C306" s="15"/>
      <c r="D306" s="13"/>
      <c r="E306" s="14"/>
      <c r="F306" s="18"/>
      <c r="G306" s="18"/>
      <c r="H306" s="43"/>
      <c r="I306" s="54"/>
      <c r="J306" s="26"/>
      <c r="K306" s="258"/>
      <c r="L306" s="259"/>
      <c r="M306" s="259"/>
      <c r="N306" s="259"/>
      <c r="O306" s="260"/>
      <c r="P306" s="168"/>
      <c r="Q306" s="254"/>
      <c r="R306" s="30"/>
      <c r="X306" s="3"/>
      <c r="Z306" s="4"/>
      <c r="AA306" s="4"/>
      <c r="AB306" s="4"/>
    </row>
    <row r="307" spans="1:28" s="48" customFormat="1" ht="12" customHeight="1" thickBot="1">
      <c r="A307" s="153"/>
      <c r="B307" s="51"/>
      <c r="C307" s="42"/>
      <c r="D307" s="43"/>
      <c r="E307" s="44"/>
      <c r="F307" s="45"/>
      <c r="G307" s="45"/>
      <c r="H307" s="52" t="b">
        <f>Q307</f>
        <v>1</v>
      </c>
      <c r="I307" s="55">
        <f>IF(H307,1,0)</f>
        <v>1</v>
      </c>
      <c r="J307" s="21"/>
      <c r="K307" s="21"/>
      <c r="L307" s="22"/>
      <c r="P307" s="22"/>
      <c r="Q307" s="22" t="b">
        <f>NOT(OR(Q305="",Q305="Введите здесь значение"))</f>
        <v>1</v>
      </c>
      <c r="R307" s="46"/>
      <c r="S307" s="46"/>
      <c r="T307" s="46"/>
      <c r="U307" s="46"/>
      <c r="V307" s="47"/>
      <c r="W307" s="46"/>
    </row>
    <row r="308" spans="1:28" ht="26.25" customHeight="1">
      <c r="A308" s="154" t="s">
        <v>742</v>
      </c>
      <c r="B308" s="9"/>
      <c r="C308" s="15"/>
      <c r="D308" s="13"/>
      <c r="E308" s="14"/>
      <c r="F308" s="18"/>
      <c r="G308" s="18"/>
      <c r="H308" s="43"/>
      <c r="I308" s="53"/>
      <c r="J308" s="40"/>
      <c r="K308" s="255" t="s">
        <v>743</v>
      </c>
      <c r="L308" s="256"/>
      <c r="M308" s="256"/>
      <c r="N308" s="256"/>
      <c r="O308" s="257"/>
      <c r="P308" s="169"/>
      <c r="Q308" s="253">
        <v>12</v>
      </c>
      <c r="R308" s="30"/>
      <c r="X308" s="3"/>
      <c r="Z308" s="4"/>
      <c r="AA308" s="4"/>
      <c r="AB308" s="4"/>
    </row>
    <row r="309" spans="1:28" ht="26.25" customHeight="1" thickBot="1">
      <c r="B309" s="9"/>
      <c r="C309" s="15"/>
      <c r="D309" s="13"/>
      <c r="E309" s="14"/>
      <c r="F309" s="18"/>
      <c r="G309" s="18"/>
      <c r="H309" s="45"/>
      <c r="I309" s="61"/>
      <c r="J309" s="26"/>
      <c r="K309" s="258"/>
      <c r="L309" s="259"/>
      <c r="M309" s="259"/>
      <c r="N309" s="259"/>
      <c r="O309" s="260"/>
      <c r="P309" s="168"/>
      <c r="Q309" s="254"/>
      <c r="R309" s="30"/>
      <c r="X309" s="3"/>
      <c r="Z309" s="4"/>
      <c r="AA309" s="4"/>
      <c r="AB309" s="4"/>
    </row>
    <row r="310" spans="1:28" s="48" customFormat="1" ht="12" customHeight="1">
      <c r="A310" s="153"/>
      <c r="B310" s="51"/>
      <c r="C310" s="42"/>
      <c r="D310" s="43"/>
      <c r="E310" s="44"/>
      <c r="F310" s="45"/>
      <c r="G310" s="45"/>
      <c r="H310" s="63" t="b">
        <f>Q310</f>
        <v>1</v>
      </c>
      <c r="I310" s="62">
        <f>IF(H310,1,0)</f>
        <v>1</v>
      </c>
      <c r="J310" s="21"/>
      <c r="K310" s="21"/>
      <c r="L310" s="22"/>
      <c r="P310" s="22"/>
      <c r="Q310" s="22" t="b">
        <f>NOT(OR(Q308="",Q308="Введите здесь значение"))</f>
        <v>1</v>
      </c>
      <c r="R310" s="46"/>
      <c r="S310" s="46"/>
      <c r="T310" s="46"/>
      <c r="U310" s="46"/>
      <c r="V310" s="47"/>
      <c r="W310" s="46"/>
    </row>
    <row r="311" spans="1:28" ht="27" customHeight="1">
      <c r="A311" s="154" t="s">
        <v>744</v>
      </c>
      <c r="B311" s="9"/>
      <c r="C311" s="15"/>
      <c r="D311" s="43"/>
      <c r="E311" s="58"/>
      <c r="F311" s="40"/>
      <c r="G311" s="38"/>
      <c r="H311" s="235" t="s">
        <v>745</v>
      </c>
      <c r="I311" s="242"/>
      <c r="J311" s="242"/>
      <c r="K311" s="242"/>
      <c r="L311" s="242"/>
      <c r="M311" s="242"/>
      <c r="N311" s="242"/>
      <c r="O311" s="242"/>
      <c r="P311" s="242"/>
      <c r="Q311" s="242"/>
      <c r="R311" s="239"/>
      <c r="S311" s="4"/>
      <c r="T311" s="4"/>
      <c r="U311" s="4"/>
      <c r="V311" s="4"/>
      <c r="W311" s="4"/>
      <c r="X311" s="4"/>
      <c r="Y311" s="4"/>
      <c r="Z311" s="4"/>
      <c r="AA311" s="4"/>
      <c r="AB311" s="4"/>
    </row>
    <row r="312" spans="1:28" ht="27" customHeight="1">
      <c r="B312" s="9"/>
      <c r="C312" s="15"/>
      <c r="D312" s="43"/>
      <c r="E312" s="16"/>
      <c r="F312" s="26"/>
      <c r="G312" s="39"/>
      <c r="H312" s="240"/>
      <c r="I312" s="243"/>
      <c r="J312" s="243"/>
      <c r="K312" s="243"/>
      <c r="L312" s="243"/>
      <c r="M312" s="243"/>
      <c r="N312" s="243"/>
      <c r="O312" s="243"/>
      <c r="P312" s="243"/>
      <c r="Q312" s="243"/>
      <c r="R312" s="241"/>
      <c r="S312" s="4"/>
      <c r="T312" s="4"/>
      <c r="U312" s="4"/>
      <c r="V312" s="4"/>
      <c r="W312" s="4"/>
      <c r="X312" s="4"/>
      <c r="Y312" s="4"/>
      <c r="Z312" s="4"/>
      <c r="AA312" s="4"/>
      <c r="AB312" s="4"/>
    </row>
    <row r="313" spans="1:28" s="48" customFormat="1" ht="11.25" customHeight="1" thickBot="1">
      <c r="A313" s="153"/>
      <c r="B313" s="51"/>
      <c r="C313" s="42"/>
      <c r="D313" s="43"/>
      <c r="E313" s="44"/>
      <c r="F313" s="45"/>
      <c r="G313" s="37"/>
      <c r="H313" s="64"/>
      <c r="I313" s="77"/>
      <c r="J313" s="46"/>
      <c r="K313" s="46"/>
      <c r="L313" s="46"/>
      <c r="M313" s="46"/>
      <c r="N313" s="47"/>
      <c r="O313" s="46"/>
    </row>
    <row r="314" spans="1:28" ht="33" customHeight="1">
      <c r="A314" s="154" t="s">
        <v>746</v>
      </c>
      <c r="B314" s="9"/>
      <c r="C314" s="15"/>
      <c r="D314" s="13"/>
      <c r="E314" s="14"/>
      <c r="F314" s="18"/>
      <c r="G314" s="18"/>
      <c r="H314" s="43"/>
      <c r="I314" s="53"/>
      <c r="J314" s="40"/>
      <c r="K314" s="235" t="s">
        <v>747</v>
      </c>
      <c r="L314" s="239"/>
      <c r="M314" s="169"/>
      <c r="N314" s="225">
        <f>IF(NOT(AND(Справочник!H$12,Q316)),"Этот показатель вычисляется по введенному значению в ячейке справа",ROUND(Q314/Справочник!G$12+0.00045,3))</f>
        <v>1</v>
      </c>
      <c r="O314" s="226"/>
      <c r="P314" s="35"/>
      <c r="Q314" s="229">
        <v>22</v>
      </c>
      <c r="R314" s="231" t="s">
        <v>748</v>
      </c>
      <c r="S314" s="232"/>
      <c r="X314" s="3"/>
      <c r="Z314" s="4"/>
      <c r="AA314" s="4"/>
      <c r="AB314" s="4"/>
    </row>
    <row r="315" spans="1:28" ht="33" customHeight="1" thickBot="1">
      <c r="B315" s="9"/>
      <c r="C315" s="15"/>
      <c r="D315" s="13"/>
      <c r="E315" s="14"/>
      <c r="F315" s="18"/>
      <c r="G315" s="18"/>
      <c r="H315" s="43"/>
      <c r="I315" s="54"/>
      <c r="J315" s="26"/>
      <c r="K315" s="240"/>
      <c r="L315" s="241"/>
      <c r="M315" s="168"/>
      <c r="N315" s="227"/>
      <c r="O315" s="228"/>
      <c r="P315" s="36"/>
      <c r="Q315" s="230"/>
      <c r="R315" s="233"/>
      <c r="S315" s="234"/>
      <c r="X315" s="3"/>
      <c r="Z315" s="4"/>
      <c r="AA315" s="4"/>
      <c r="AB315" s="4"/>
    </row>
    <row r="316" spans="1:28" s="48" customFormat="1" ht="11.25" customHeight="1" thickBot="1">
      <c r="A316" s="153"/>
      <c r="B316" s="51"/>
      <c r="C316" s="42"/>
      <c r="D316" s="43"/>
      <c r="E316" s="44"/>
      <c r="F316" s="45"/>
      <c r="G316" s="45"/>
      <c r="H316" s="52" t="b">
        <f>N316</f>
        <v>1</v>
      </c>
      <c r="I316" s="55">
        <f>IF(H316,1,0)</f>
        <v>1</v>
      </c>
      <c r="J316" s="21"/>
      <c r="K316" s="46"/>
      <c r="L316" s="46"/>
      <c r="M316" s="46"/>
      <c r="N316" s="21" t="b">
        <f>Q316</f>
        <v>1</v>
      </c>
      <c r="O316" s="22"/>
      <c r="P316" s="22"/>
      <c r="Q316" s="22" t="b">
        <f>NOT(OR(Q314="",Q314="Введите здесь значение"))</f>
        <v>1</v>
      </c>
      <c r="R316" s="22"/>
      <c r="S316" s="22"/>
      <c r="T316" s="22"/>
      <c r="U316" s="22"/>
      <c r="V316" s="46"/>
      <c r="W316" s="46"/>
      <c r="X316" s="46"/>
      <c r="Y316" s="46"/>
      <c r="Z316" s="46"/>
      <c r="AA316" s="47"/>
      <c r="AB316" s="46"/>
    </row>
    <row r="317" spans="1:28" ht="33" customHeight="1">
      <c r="A317" s="154" t="s">
        <v>749</v>
      </c>
      <c r="B317" s="9"/>
      <c r="C317" s="15"/>
      <c r="D317" s="13"/>
      <c r="E317" s="14"/>
      <c r="F317" s="45"/>
      <c r="G317" s="45"/>
      <c r="H317" s="43"/>
      <c r="I317" s="53"/>
      <c r="J317" s="40"/>
      <c r="K317" s="235" t="s">
        <v>750</v>
      </c>
      <c r="L317" s="236"/>
      <c r="M317" s="49"/>
      <c r="N317" s="261" t="s">
        <v>155</v>
      </c>
      <c r="O317" s="262"/>
      <c r="P317" s="27"/>
      <c r="Q317" s="265" t="s">
        <v>751</v>
      </c>
      <c r="R317" s="266"/>
      <c r="S317" s="267"/>
      <c r="T317" s="4"/>
      <c r="U317" s="4"/>
      <c r="V317" s="4"/>
      <c r="W317" s="4"/>
      <c r="X317" s="4"/>
      <c r="Y317" s="4"/>
      <c r="Z317" s="4"/>
      <c r="AA317" s="4"/>
      <c r="AB317" s="4"/>
    </row>
    <row r="318" spans="1:28" ht="33" customHeight="1" thickBot="1">
      <c r="B318" s="9"/>
      <c r="C318" s="15"/>
      <c r="D318" s="13"/>
      <c r="E318" s="14"/>
      <c r="F318" s="45"/>
      <c r="G318" s="45"/>
      <c r="H318" s="43"/>
      <c r="I318" s="54"/>
      <c r="J318" s="26"/>
      <c r="K318" s="237"/>
      <c r="L318" s="238"/>
      <c r="M318" s="50"/>
      <c r="N318" s="263"/>
      <c r="O318" s="264"/>
      <c r="P318" s="28"/>
      <c r="Q318" s="268" t="s">
        <v>752</v>
      </c>
      <c r="R318" s="269"/>
      <c r="S318" s="270"/>
      <c r="T318" s="4"/>
      <c r="U318" s="4"/>
      <c r="V318" s="4"/>
      <c r="W318" s="4"/>
      <c r="X318" s="4"/>
      <c r="Y318" s="4"/>
      <c r="Z318" s="4"/>
      <c r="AA318" s="4"/>
      <c r="AB318" s="4"/>
    </row>
    <row r="319" spans="1:28" s="48" customFormat="1" ht="11.25" customHeight="1" thickBot="1">
      <c r="A319" s="153"/>
      <c r="B319" s="51"/>
      <c r="C319" s="42"/>
      <c r="D319" s="43"/>
      <c r="E319" s="44"/>
      <c r="F319" s="45"/>
      <c r="G319" s="45"/>
      <c r="H319" s="21" t="b">
        <f>AND(N319,Q319)</f>
        <v>1</v>
      </c>
      <c r="I319" s="77">
        <f>IF(H319,1,0)</f>
        <v>1</v>
      </c>
      <c r="J319" s="21"/>
      <c r="K319" s="46"/>
      <c r="L319" s="46"/>
      <c r="M319" s="46"/>
      <c r="N319" s="22" t="b">
        <f t="shared" ref="N319" si="31">NOT(OR(N317="",N317="Укажите здесь ""Имеется"" или ""Отсутствует"""))</f>
        <v>1</v>
      </c>
      <c r="P319" s="22"/>
      <c r="Q319" s="22" t="b">
        <f t="shared" ref="Q319" si="32">OR(N317="Отсутствует",NOT(OR(Q317="",Q317="Укажите здесь ссылку на документ",Q318="",Q318="Укажите здесь название документа и соответствующий номер страницы")))</f>
        <v>1</v>
      </c>
      <c r="R319" s="22"/>
      <c r="S319" s="22"/>
      <c r="T319" s="46"/>
      <c r="V319" s="47"/>
      <c r="W319" s="46"/>
    </row>
    <row r="320" spans="1:28" ht="33" customHeight="1">
      <c r="A320" s="154" t="s">
        <v>753</v>
      </c>
      <c r="B320" s="9"/>
      <c r="C320" s="15"/>
      <c r="D320" s="13"/>
      <c r="E320" s="14"/>
      <c r="F320" s="18"/>
      <c r="G320" s="18"/>
      <c r="H320" s="43"/>
      <c r="I320" s="53"/>
      <c r="J320" s="40"/>
      <c r="K320" s="235" t="s">
        <v>754</v>
      </c>
      <c r="L320" s="239"/>
      <c r="M320" s="169"/>
      <c r="N320" s="225">
        <f>IF(NOT(AND(Справочник!H$12,Q322)),"Этот показатель вычисляется по введенному значению в ячейке справа",ROUND(Q320/Справочник!G$12+0.00045,3))</f>
        <v>1</v>
      </c>
      <c r="O320" s="226"/>
      <c r="P320" s="35"/>
      <c r="Q320" s="229">
        <v>22</v>
      </c>
      <c r="R320" s="231" t="s">
        <v>755</v>
      </c>
      <c r="S320" s="232"/>
      <c r="X320" s="3"/>
      <c r="Z320" s="4"/>
      <c r="AA320" s="4"/>
      <c r="AB320" s="4"/>
    </row>
    <row r="321" spans="1:28" ht="33" customHeight="1" thickBot="1">
      <c r="B321" s="9"/>
      <c r="C321" s="15"/>
      <c r="D321" s="13"/>
      <c r="E321" s="14"/>
      <c r="F321" s="18"/>
      <c r="G321" s="18"/>
      <c r="H321" s="43"/>
      <c r="I321" s="54"/>
      <c r="J321" s="26"/>
      <c r="K321" s="240"/>
      <c r="L321" s="241"/>
      <c r="M321" s="168"/>
      <c r="N321" s="227"/>
      <c r="O321" s="228"/>
      <c r="P321" s="36"/>
      <c r="Q321" s="230"/>
      <c r="R321" s="233"/>
      <c r="S321" s="234"/>
      <c r="X321" s="3"/>
      <c r="Z321" s="4"/>
      <c r="AA321" s="4"/>
      <c r="AB321" s="4"/>
    </row>
    <row r="322" spans="1:28" s="48" customFormat="1" ht="11.25" customHeight="1" thickBot="1">
      <c r="A322" s="153"/>
      <c r="B322" s="51"/>
      <c r="C322" s="42"/>
      <c r="D322" s="43"/>
      <c r="E322" s="44"/>
      <c r="F322" s="45"/>
      <c r="G322" s="45"/>
      <c r="H322" s="52" t="b">
        <f>N322</f>
        <v>1</v>
      </c>
      <c r="I322" s="55">
        <f>IF(H322,1,0)</f>
        <v>1</v>
      </c>
      <c r="J322" s="21"/>
      <c r="K322" s="46"/>
      <c r="L322" s="46"/>
      <c r="M322" s="46"/>
      <c r="N322" s="21" t="b">
        <f>Q322</f>
        <v>1</v>
      </c>
      <c r="O322" s="22"/>
      <c r="P322" s="22"/>
      <c r="Q322" s="22" t="b">
        <f>NOT(OR(Q320="",Q320="Введите здесь значение"))</f>
        <v>1</v>
      </c>
      <c r="R322" s="22"/>
      <c r="S322" s="22"/>
      <c r="T322" s="22"/>
      <c r="U322" s="22"/>
      <c r="V322" s="46"/>
      <c r="W322" s="46"/>
      <c r="X322" s="46"/>
      <c r="Y322" s="46"/>
      <c r="Z322" s="46"/>
      <c r="AA322" s="47"/>
      <c r="AB322" s="46"/>
    </row>
    <row r="323" spans="1:28" ht="33" customHeight="1">
      <c r="A323" s="154" t="s">
        <v>756</v>
      </c>
      <c r="B323" s="9"/>
      <c r="C323" s="15"/>
      <c r="D323" s="13"/>
      <c r="E323" s="14"/>
      <c r="F323" s="45"/>
      <c r="G323" s="45"/>
      <c r="H323" s="43"/>
      <c r="I323" s="53"/>
      <c r="J323" s="40"/>
      <c r="K323" s="235" t="s">
        <v>757</v>
      </c>
      <c r="L323" s="236"/>
      <c r="M323" s="49"/>
      <c r="N323" s="261" t="s">
        <v>155</v>
      </c>
      <c r="O323" s="262"/>
      <c r="P323" s="27"/>
      <c r="Q323" s="265" t="s">
        <v>751</v>
      </c>
      <c r="R323" s="266"/>
      <c r="S323" s="267"/>
      <c r="T323" s="4"/>
      <c r="U323" s="4"/>
      <c r="V323" s="4"/>
      <c r="W323" s="4"/>
      <c r="X323" s="4"/>
      <c r="Y323" s="4"/>
      <c r="Z323" s="4"/>
      <c r="AA323" s="4"/>
      <c r="AB323" s="4"/>
    </row>
    <row r="324" spans="1:28" ht="33" customHeight="1" thickBot="1">
      <c r="B324" s="9"/>
      <c r="C324" s="15"/>
      <c r="D324" s="13"/>
      <c r="E324" s="14"/>
      <c r="F324" s="45"/>
      <c r="G324" s="45"/>
      <c r="H324" s="43"/>
      <c r="I324" s="54"/>
      <c r="J324" s="26"/>
      <c r="K324" s="237"/>
      <c r="L324" s="238"/>
      <c r="M324" s="50"/>
      <c r="N324" s="263"/>
      <c r="O324" s="264"/>
      <c r="P324" s="28"/>
      <c r="Q324" s="268" t="s">
        <v>758</v>
      </c>
      <c r="R324" s="269"/>
      <c r="S324" s="270"/>
      <c r="T324" s="4"/>
      <c r="U324" s="4"/>
      <c r="V324" s="4"/>
      <c r="W324" s="4"/>
      <c r="X324" s="4"/>
      <c r="Y324" s="4"/>
      <c r="Z324" s="4"/>
      <c r="AA324" s="4"/>
      <c r="AB324" s="4"/>
    </row>
    <row r="325" spans="1:28" s="48" customFormat="1" ht="11.25" customHeight="1" thickBot="1">
      <c r="A325" s="153"/>
      <c r="B325" s="51"/>
      <c r="C325" s="42"/>
      <c r="D325" s="43"/>
      <c r="E325" s="44"/>
      <c r="F325" s="45"/>
      <c r="G325" s="45"/>
      <c r="H325" s="21" t="b">
        <f>AND(N325,Q325)</f>
        <v>1</v>
      </c>
      <c r="I325" s="77">
        <f>IF(H325,1,0)</f>
        <v>1</v>
      </c>
      <c r="J325" s="21"/>
      <c r="K325" s="46"/>
      <c r="L325" s="46"/>
      <c r="M325" s="46"/>
      <c r="N325" s="22" t="b">
        <f t="shared" ref="N325" si="33">NOT(OR(N323="",N323="Укажите здесь ""Имеется"" или ""Отсутствует"""))</f>
        <v>1</v>
      </c>
      <c r="P325" s="22"/>
      <c r="Q325" s="22" t="b">
        <f t="shared" ref="Q325" si="34">OR(N323="Отсутствует",NOT(OR(Q323="",Q323="Укажите здесь ссылку на документ",Q324="",Q324="Укажите здесь название документа и соответствующий номер страницы")))</f>
        <v>1</v>
      </c>
      <c r="R325" s="22"/>
      <c r="S325" s="22"/>
      <c r="T325" s="46"/>
      <c r="V325" s="47"/>
      <c r="W325" s="46"/>
    </row>
    <row r="326" spans="1:28" ht="33" customHeight="1">
      <c r="A326" s="154" t="s">
        <v>759</v>
      </c>
      <c r="B326" s="9"/>
      <c r="C326" s="15"/>
      <c r="D326" s="13"/>
      <c r="E326" s="14"/>
      <c r="F326" s="18"/>
      <c r="G326" s="18"/>
      <c r="H326" s="43"/>
      <c r="I326" s="53"/>
      <c r="J326" s="40"/>
      <c r="K326" s="235" t="s">
        <v>760</v>
      </c>
      <c r="L326" s="239"/>
      <c r="M326" s="169"/>
      <c r="N326" s="225">
        <f>IF(NOT(AND(Справочник!H$12,Q328)),"Этот показатель вычисляется по введенному значению в ячейке справа",ROUND(Q326/Справочник!G$12+0.00045,3))</f>
        <v>0</v>
      </c>
      <c r="O326" s="226"/>
      <c r="P326" s="35"/>
      <c r="Q326" s="229">
        <v>0</v>
      </c>
      <c r="R326" s="231" t="s">
        <v>761</v>
      </c>
      <c r="S326" s="232"/>
      <c r="X326" s="3"/>
      <c r="Z326" s="4"/>
      <c r="AA326" s="4"/>
      <c r="AB326" s="4"/>
    </row>
    <row r="327" spans="1:28" ht="33" customHeight="1" thickBot="1">
      <c r="B327" s="9"/>
      <c r="C327" s="15"/>
      <c r="D327" s="13"/>
      <c r="E327" s="14"/>
      <c r="F327" s="18"/>
      <c r="G327" s="18"/>
      <c r="H327" s="43"/>
      <c r="I327" s="54"/>
      <c r="J327" s="26"/>
      <c r="K327" s="240"/>
      <c r="L327" s="241"/>
      <c r="M327" s="168"/>
      <c r="N327" s="227"/>
      <c r="O327" s="228"/>
      <c r="P327" s="36"/>
      <c r="Q327" s="230"/>
      <c r="R327" s="233"/>
      <c r="S327" s="234"/>
      <c r="X327" s="3"/>
      <c r="Z327" s="4"/>
      <c r="AA327" s="4"/>
      <c r="AB327" s="4"/>
    </row>
    <row r="328" spans="1:28" s="48" customFormat="1" ht="11.25" customHeight="1" thickBot="1">
      <c r="A328" s="153"/>
      <c r="B328" s="51"/>
      <c r="C328" s="42"/>
      <c r="D328" s="43"/>
      <c r="E328" s="44"/>
      <c r="F328" s="45"/>
      <c r="G328" s="45"/>
      <c r="H328" s="52" t="b">
        <f>N328</f>
        <v>1</v>
      </c>
      <c r="I328" s="55">
        <f>IF(H328,1,0)</f>
        <v>1</v>
      </c>
      <c r="J328" s="21"/>
      <c r="K328" s="46"/>
      <c r="L328" s="46"/>
      <c r="M328" s="46"/>
      <c r="N328" s="21" t="b">
        <f>Q328</f>
        <v>1</v>
      </c>
      <c r="O328" s="22"/>
      <c r="P328" s="22"/>
      <c r="Q328" s="22" t="b">
        <f>NOT(OR(Q326="",Q326="Введите здесь значение"))</f>
        <v>1</v>
      </c>
      <c r="R328" s="22"/>
      <c r="S328" s="22"/>
      <c r="T328" s="22"/>
      <c r="U328" s="22"/>
      <c r="V328" s="46"/>
      <c r="W328" s="46"/>
      <c r="X328" s="46"/>
      <c r="Y328" s="46"/>
      <c r="Z328" s="46"/>
      <c r="AA328" s="47"/>
      <c r="AB328" s="46"/>
    </row>
    <row r="329" spans="1:28" ht="33" customHeight="1">
      <c r="A329" s="154" t="s">
        <v>762</v>
      </c>
      <c r="B329" s="9"/>
      <c r="C329" s="15"/>
      <c r="D329" s="13"/>
      <c r="E329" s="14"/>
      <c r="F329" s="45"/>
      <c r="G329" s="45"/>
      <c r="H329" s="43"/>
      <c r="I329" s="53"/>
      <c r="J329" s="40"/>
      <c r="K329" s="235" t="s">
        <v>763</v>
      </c>
      <c r="L329" s="236"/>
      <c r="M329" s="49"/>
      <c r="N329" s="261" t="s">
        <v>155</v>
      </c>
      <c r="O329" s="262"/>
      <c r="P329" s="27"/>
      <c r="Q329" s="265" t="s">
        <v>764</v>
      </c>
      <c r="R329" s="266"/>
      <c r="S329" s="267"/>
      <c r="T329" s="4"/>
      <c r="U329" s="4"/>
      <c r="V329" s="4"/>
      <c r="W329" s="4"/>
      <c r="X329" s="4"/>
      <c r="Y329" s="4"/>
      <c r="Z329" s="4"/>
      <c r="AA329" s="4"/>
      <c r="AB329" s="4"/>
    </row>
    <row r="330" spans="1:28" ht="33" customHeight="1" thickBot="1">
      <c r="B330" s="9"/>
      <c r="C330" s="15"/>
      <c r="D330" s="13"/>
      <c r="E330" s="14"/>
      <c r="F330" s="45"/>
      <c r="G330" s="45"/>
      <c r="H330" s="43"/>
      <c r="I330" s="54"/>
      <c r="J330" s="26"/>
      <c r="K330" s="237"/>
      <c r="L330" s="238"/>
      <c r="M330" s="50"/>
      <c r="N330" s="263"/>
      <c r="O330" s="264"/>
      <c r="P330" s="28"/>
      <c r="Q330" s="268" t="s">
        <v>765</v>
      </c>
      <c r="R330" s="269"/>
      <c r="S330" s="270"/>
      <c r="T330" s="4"/>
      <c r="U330" s="4"/>
      <c r="V330" s="4"/>
      <c r="W330" s="4"/>
      <c r="X330" s="4"/>
      <c r="Y330" s="4"/>
      <c r="Z330" s="4"/>
      <c r="AA330" s="4"/>
      <c r="AB330" s="4"/>
    </row>
    <row r="331" spans="1:28" s="48" customFormat="1" ht="11.25" customHeight="1" thickBot="1">
      <c r="A331" s="153"/>
      <c r="B331" s="51"/>
      <c r="C331" s="42"/>
      <c r="D331" s="43"/>
      <c r="E331" s="44"/>
      <c r="F331" s="45"/>
      <c r="G331" s="45"/>
      <c r="H331" s="21" t="b">
        <f>AND(N331,Q331)</f>
        <v>1</v>
      </c>
      <c r="I331" s="77">
        <f>IF(H331,1,0)</f>
        <v>1</v>
      </c>
      <c r="J331" s="21"/>
      <c r="K331" s="46"/>
      <c r="L331" s="46"/>
      <c r="M331" s="46"/>
      <c r="N331" s="22" t="b">
        <f t="shared" ref="N331" si="35">NOT(OR(N329="",N329="Укажите здесь ""Имеется"" или ""Отсутствует"""))</f>
        <v>1</v>
      </c>
      <c r="P331" s="22"/>
      <c r="Q331" s="22" t="b">
        <f t="shared" ref="Q331" si="36">OR(N329="Отсутствует",NOT(OR(Q329="",Q329="Укажите здесь ссылку на документ",Q330="",Q330="Укажите здесь название документа и соответствующий номер страницы")))</f>
        <v>1</v>
      </c>
      <c r="R331" s="22"/>
      <c r="S331" s="22"/>
      <c r="T331" s="46"/>
      <c r="V331" s="47"/>
      <c r="W331" s="46"/>
    </row>
    <row r="332" spans="1:28" ht="33" customHeight="1">
      <c r="A332" s="154" t="s">
        <v>766</v>
      </c>
      <c r="B332" s="9"/>
      <c r="C332" s="15"/>
      <c r="D332" s="13"/>
      <c r="E332" s="14"/>
      <c r="F332" s="18"/>
      <c r="G332" s="18"/>
      <c r="H332" s="43"/>
      <c r="I332" s="53"/>
      <c r="J332" s="40"/>
      <c r="K332" s="235" t="s">
        <v>767</v>
      </c>
      <c r="L332" s="239"/>
      <c r="M332" s="169"/>
      <c r="N332" s="225">
        <f>IF(NOT(AND(Справочник!H$12,Q334)),"Этот показатель вычисляется по введенному значению в ячейке справа",ROUND(Q332/Справочник!G$12+0.00045,3))</f>
        <v>4.5999999999999999E-2</v>
      </c>
      <c r="O332" s="226"/>
      <c r="P332" s="35"/>
      <c r="Q332" s="229">
        <v>1</v>
      </c>
      <c r="R332" s="231" t="s">
        <v>768</v>
      </c>
      <c r="S332" s="232"/>
      <c r="X332" s="3"/>
      <c r="Z332" s="4"/>
      <c r="AA332" s="4"/>
      <c r="AB332" s="4"/>
    </row>
    <row r="333" spans="1:28" ht="33" customHeight="1" thickBot="1">
      <c r="B333" s="9"/>
      <c r="C333" s="15"/>
      <c r="D333" s="13"/>
      <c r="E333" s="14"/>
      <c r="F333" s="18"/>
      <c r="G333" s="18"/>
      <c r="H333" s="43"/>
      <c r="I333" s="54"/>
      <c r="J333" s="26"/>
      <c r="K333" s="240"/>
      <c r="L333" s="241"/>
      <c r="M333" s="168"/>
      <c r="N333" s="227"/>
      <c r="O333" s="228"/>
      <c r="P333" s="36"/>
      <c r="Q333" s="230"/>
      <c r="R333" s="233"/>
      <c r="S333" s="234"/>
      <c r="X333" s="3"/>
      <c r="Z333" s="4"/>
      <c r="AA333" s="4"/>
      <c r="AB333" s="4"/>
    </row>
    <row r="334" spans="1:28" s="48" customFormat="1" ht="11.25" customHeight="1" thickBot="1">
      <c r="A334" s="153"/>
      <c r="B334" s="51"/>
      <c r="C334" s="42"/>
      <c r="D334" s="43"/>
      <c r="E334" s="44"/>
      <c r="F334" s="45"/>
      <c r="G334" s="45"/>
      <c r="H334" s="52" t="b">
        <f>N334</f>
        <v>1</v>
      </c>
      <c r="I334" s="55">
        <f>IF(H334,1,0)</f>
        <v>1</v>
      </c>
      <c r="J334" s="21"/>
      <c r="K334" s="46"/>
      <c r="L334" s="46"/>
      <c r="M334" s="46"/>
      <c r="N334" s="21" t="b">
        <f>Q334</f>
        <v>1</v>
      </c>
      <c r="O334" s="22"/>
      <c r="P334" s="22"/>
      <c r="Q334" s="22" t="b">
        <f>NOT(OR(Q332="",Q332="Введите здесь значение"))</f>
        <v>1</v>
      </c>
      <c r="R334" s="22"/>
      <c r="S334" s="22"/>
      <c r="T334" s="22"/>
      <c r="U334" s="22"/>
      <c r="V334" s="46"/>
      <c r="W334" s="46"/>
      <c r="X334" s="46"/>
      <c r="Y334" s="46"/>
      <c r="Z334" s="46"/>
      <c r="AA334" s="47"/>
      <c r="AB334" s="46"/>
    </row>
    <row r="335" spans="1:28" ht="33" customHeight="1">
      <c r="A335" s="154" t="s">
        <v>769</v>
      </c>
      <c r="B335" s="9"/>
      <c r="C335" s="15"/>
      <c r="D335" s="13"/>
      <c r="E335" s="14"/>
      <c r="F335" s="45"/>
      <c r="G335" s="45"/>
      <c r="H335" s="43"/>
      <c r="I335" s="53"/>
      <c r="J335" s="40"/>
      <c r="K335" s="235" t="s">
        <v>770</v>
      </c>
      <c r="L335" s="236"/>
      <c r="M335" s="49"/>
      <c r="N335" s="261" t="s">
        <v>155</v>
      </c>
      <c r="O335" s="262"/>
      <c r="P335" s="27"/>
      <c r="Q335" s="265" t="s">
        <v>771</v>
      </c>
      <c r="R335" s="266"/>
      <c r="S335" s="267"/>
      <c r="T335" s="4"/>
      <c r="U335" s="4"/>
      <c r="V335" s="4"/>
      <c r="W335" s="4"/>
      <c r="X335" s="4"/>
      <c r="Y335" s="4"/>
      <c r="Z335" s="4"/>
      <c r="AA335" s="4"/>
      <c r="AB335" s="4"/>
    </row>
    <row r="336" spans="1:28" ht="33" customHeight="1" thickBot="1">
      <c r="B336" s="9"/>
      <c r="C336" s="15"/>
      <c r="D336" s="13"/>
      <c r="E336" s="14"/>
      <c r="F336" s="45"/>
      <c r="G336" s="45"/>
      <c r="H336" s="43"/>
      <c r="I336" s="54"/>
      <c r="J336" s="26"/>
      <c r="K336" s="237"/>
      <c r="L336" s="238"/>
      <c r="M336" s="50"/>
      <c r="N336" s="263"/>
      <c r="O336" s="264"/>
      <c r="P336" s="28"/>
      <c r="Q336" s="268" t="s">
        <v>772</v>
      </c>
      <c r="R336" s="269"/>
      <c r="S336" s="270"/>
      <c r="T336" s="4"/>
      <c r="U336" s="4"/>
      <c r="V336" s="4"/>
      <c r="W336" s="4"/>
      <c r="X336" s="4"/>
      <c r="Y336" s="4"/>
      <c r="Z336" s="4"/>
      <c r="AA336" s="4"/>
      <c r="AB336" s="4"/>
    </row>
    <row r="337" spans="1:28" s="48" customFormat="1" ht="11.25" customHeight="1" thickBot="1">
      <c r="A337" s="153"/>
      <c r="B337" s="51"/>
      <c r="C337" s="42"/>
      <c r="D337" s="43"/>
      <c r="E337" s="44"/>
      <c r="F337" s="45"/>
      <c r="G337" s="45"/>
      <c r="H337" s="21" t="b">
        <f>AND(N337,Q337)</f>
        <v>1</v>
      </c>
      <c r="I337" s="77">
        <f>IF(H337,1,0)</f>
        <v>1</v>
      </c>
      <c r="J337" s="21"/>
      <c r="K337" s="46"/>
      <c r="L337" s="46"/>
      <c r="M337" s="46"/>
      <c r="N337" s="22" t="b">
        <f t="shared" ref="N337" si="37">NOT(OR(N335="",N335="Укажите здесь ""Имеется"" или ""Отсутствует"""))</f>
        <v>1</v>
      </c>
      <c r="P337" s="22"/>
      <c r="Q337" s="22" t="b">
        <f t="shared" ref="Q337" si="38">OR(N335="Отсутствует",NOT(OR(Q335="",Q335="Укажите здесь ссылку на документ",Q336="",Q336="Укажите здесь название документа и соответствующий номер страницы")))</f>
        <v>1</v>
      </c>
      <c r="R337" s="22"/>
      <c r="S337" s="22"/>
      <c r="T337" s="46"/>
      <c r="V337" s="47"/>
      <c r="W337" s="46"/>
    </row>
    <row r="338" spans="1:28" ht="33" customHeight="1">
      <c r="A338" s="154" t="s">
        <v>773</v>
      </c>
      <c r="B338" s="9"/>
      <c r="C338" s="15"/>
      <c r="D338" s="13"/>
      <c r="E338" s="14"/>
      <c r="F338" s="18"/>
      <c r="G338" s="18"/>
      <c r="H338" s="43"/>
      <c r="I338" s="53"/>
      <c r="J338" s="40"/>
      <c r="K338" s="235" t="s">
        <v>774</v>
      </c>
      <c r="L338" s="239"/>
      <c r="M338" s="169"/>
      <c r="N338" s="225">
        <f>IF(NOT(AND(Справочник!H$12,Q340)),"Этот показатель вычисляется по введенному значению в ячейке справа",ROUND(Q338/Справочник!G$12+0.00045,3))</f>
        <v>1</v>
      </c>
      <c r="O338" s="226"/>
      <c r="P338" s="35"/>
      <c r="Q338" s="229">
        <v>22</v>
      </c>
      <c r="R338" s="231" t="s">
        <v>775</v>
      </c>
      <c r="S338" s="232"/>
      <c r="X338" s="3"/>
      <c r="Z338" s="4"/>
      <c r="AA338" s="4"/>
      <c r="AB338" s="4"/>
    </row>
    <row r="339" spans="1:28" ht="33" customHeight="1" thickBot="1">
      <c r="B339" s="9"/>
      <c r="C339" s="15"/>
      <c r="D339" s="13"/>
      <c r="E339" s="14"/>
      <c r="F339" s="18"/>
      <c r="G339" s="18"/>
      <c r="H339" s="43"/>
      <c r="I339" s="54"/>
      <c r="J339" s="26"/>
      <c r="K339" s="240"/>
      <c r="L339" s="241"/>
      <c r="M339" s="168"/>
      <c r="N339" s="227"/>
      <c r="O339" s="228"/>
      <c r="P339" s="36"/>
      <c r="Q339" s="230"/>
      <c r="R339" s="233"/>
      <c r="S339" s="234"/>
      <c r="X339" s="3"/>
      <c r="Z339" s="4"/>
      <c r="AA339" s="4"/>
      <c r="AB339" s="4"/>
    </row>
    <row r="340" spans="1:28" s="48" customFormat="1" ht="11.25" customHeight="1" thickBot="1">
      <c r="A340" s="153"/>
      <c r="B340" s="51"/>
      <c r="C340" s="42"/>
      <c r="D340" s="43"/>
      <c r="E340" s="44"/>
      <c r="F340" s="45"/>
      <c r="G340" s="45"/>
      <c r="H340" s="52" t="b">
        <f>N340</f>
        <v>1</v>
      </c>
      <c r="I340" s="55">
        <f>IF(H340,1,0)</f>
        <v>1</v>
      </c>
      <c r="J340" s="21"/>
      <c r="K340" s="46"/>
      <c r="L340" s="46"/>
      <c r="M340" s="46"/>
      <c r="N340" s="21" t="b">
        <f>Q340</f>
        <v>1</v>
      </c>
      <c r="O340" s="22"/>
      <c r="P340" s="22"/>
      <c r="Q340" s="22" t="b">
        <f>NOT(OR(Q338="",Q338="Введите здесь значение"))</f>
        <v>1</v>
      </c>
      <c r="R340" s="22"/>
      <c r="S340" s="22"/>
      <c r="T340" s="22"/>
      <c r="U340" s="22"/>
      <c r="V340" s="46"/>
      <c r="W340" s="46"/>
      <c r="X340" s="46"/>
      <c r="Y340" s="46"/>
      <c r="Z340" s="46"/>
      <c r="AA340" s="47"/>
      <c r="AB340" s="46"/>
    </row>
    <row r="341" spans="1:28" ht="33" customHeight="1">
      <c r="A341" s="154" t="s">
        <v>776</v>
      </c>
      <c r="B341" s="9"/>
      <c r="C341" s="15"/>
      <c r="D341" s="13"/>
      <c r="E341" s="14"/>
      <c r="F341" s="45"/>
      <c r="G341" s="45"/>
      <c r="H341" s="43"/>
      <c r="I341" s="53"/>
      <c r="J341" s="40"/>
      <c r="K341" s="235" t="s">
        <v>777</v>
      </c>
      <c r="L341" s="236"/>
      <c r="M341" s="49"/>
      <c r="N341" s="261" t="s">
        <v>155</v>
      </c>
      <c r="O341" s="262"/>
      <c r="P341" s="27"/>
      <c r="Q341" s="265" t="s">
        <v>751</v>
      </c>
      <c r="R341" s="266"/>
      <c r="S341" s="267"/>
      <c r="T341" s="4"/>
      <c r="U341" s="4"/>
      <c r="V341" s="4"/>
      <c r="W341" s="4"/>
      <c r="X341" s="4"/>
      <c r="Y341" s="4"/>
      <c r="Z341" s="4"/>
      <c r="AA341" s="4"/>
      <c r="AB341" s="4"/>
    </row>
    <row r="342" spans="1:28" ht="33" customHeight="1" thickBot="1">
      <c r="B342" s="9"/>
      <c r="C342" s="15"/>
      <c r="D342" s="13"/>
      <c r="E342" s="14"/>
      <c r="F342" s="45"/>
      <c r="G342" s="45"/>
      <c r="H342" s="45"/>
      <c r="I342" s="61"/>
      <c r="J342" s="26"/>
      <c r="K342" s="237"/>
      <c r="L342" s="238"/>
      <c r="M342" s="50"/>
      <c r="N342" s="263"/>
      <c r="O342" s="264"/>
      <c r="P342" s="28"/>
      <c r="Q342" s="268" t="s">
        <v>778</v>
      </c>
      <c r="R342" s="269"/>
      <c r="S342" s="270"/>
      <c r="T342" s="4"/>
      <c r="U342" s="4"/>
      <c r="V342" s="4"/>
      <c r="W342" s="4"/>
      <c r="X342" s="4"/>
      <c r="Y342" s="4"/>
      <c r="Z342" s="4"/>
      <c r="AA342" s="4"/>
      <c r="AB342" s="4"/>
    </row>
    <row r="343" spans="1:28" s="48" customFormat="1" ht="11.25" customHeight="1">
      <c r="A343" s="153"/>
      <c r="B343" s="51"/>
      <c r="C343" s="42"/>
      <c r="D343" s="43"/>
      <c r="E343" s="44"/>
      <c r="F343" s="45"/>
      <c r="G343" s="45"/>
      <c r="H343" s="103" t="b">
        <f>AND(N343,Q343)</f>
        <v>1</v>
      </c>
      <c r="I343" s="103">
        <f>IF(H343,1,0)</f>
        <v>1</v>
      </c>
      <c r="J343" s="21"/>
      <c r="K343" s="46"/>
      <c r="L343" s="46"/>
      <c r="M343" s="46"/>
      <c r="N343" s="22" t="b">
        <f t="shared" ref="N343" si="39">NOT(OR(N341="",N341="Укажите здесь ""Имеется"" или ""Отсутствует"""))</f>
        <v>1</v>
      </c>
      <c r="P343" s="22"/>
      <c r="Q343" s="22" t="b">
        <f t="shared" ref="Q343" si="40">OR(N341="Отсутствует",NOT(OR(Q341="",Q341="Укажите здесь ссылку на документ",Q342="",Q342="Укажите здесь название документа и соответствующий номер страницы")))</f>
        <v>1</v>
      </c>
      <c r="R343" s="22"/>
      <c r="S343" s="22"/>
      <c r="T343" s="46"/>
      <c r="V343" s="47"/>
      <c r="W343" s="46"/>
    </row>
    <row r="344" spans="1:28" ht="18" customHeight="1">
      <c r="A344" s="154" t="s">
        <v>779</v>
      </c>
      <c r="B344" s="9"/>
      <c r="C344" s="15"/>
      <c r="D344" s="43"/>
      <c r="E344" s="58"/>
      <c r="F344" s="40"/>
      <c r="G344" s="38"/>
      <c r="H344" s="235" t="s">
        <v>780</v>
      </c>
      <c r="I344" s="242"/>
      <c r="J344" s="242"/>
      <c r="K344" s="242"/>
      <c r="L344" s="242"/>
      <c r="M344" s="242"/>
      <c r="N344" s="242"/>
      <c r="O344" s="242"/>
      <c r="P344" s="242"/>
      <c r="Q344" s="242"/>
      <c r="R344" s="239"/>
      <c r="S344" s="4"/>
      <c r="T344" s="4"/>
      <c r="U344" s="4"/>
      <c r="V344" s="4"/>
      <c r="W344" s="4"/>
      <c r="X344" s="4"/>
      <c r="Y344" s="4"/>
      <c r="Z344" s="4"/>
      <c r="AA344" s="4"/>
      <c r="AB344" s="4"/>
    </row>
    <row r="345" spans="1:28" ht="18" customHeight="1">
      <c r="B345" s="9"/>
      <c r="C345" s="15"/>
      <c r="D345" s="43"/>
      <c r="E345" s="16"/>
      <c r="F345" s="26"/>
      <c r="G345" s="39"/>
      <c r="H345" s="240"/>
      <c r="I345" s="243"/>
      <c r="J345" s="243"/>
      <c r="K345" s="243"/>
      <c r="L345" s="243"/>
      <c r="M345" s="243"/>
      <c r="N345" s="243"/>
      <c r="O345" s="243"/>
      <c r="P345" s="243"/>
      <c r="Q345" s="243"/>
      <c r="R345" s="241"/>
      <c r="S345" s="4"/>
      <c r="T345" s="4"/>
      <c r="U345" s="4"/>
      <c r="V345" s="4"/>
      <c r="W345" s="4"/>
      <c r="X345" s="4"/>
      <c r="Y345" s="4"/>
      <c r="Z345" s="4"/>
      <c r="AA345" s="4"/>
      <c r="AB345" s="4"/>
    </row>
    <row r="346" spans="1:28" s="48" customFormat="1" ht="11.25" customHeight="1" thickBot="1">
      <c r="A346" s="153"/>
      <c r="B346" s="51"/>
      <c r="C346" s="42"/>
      <c r="D346" s="43"/>
      <c r="E346" s="44"/>
      <c r="F346" s="45"/>
      <c r="G346" s="37"/>
      <c r="H346" s="64"/>
      <c r="I346" s="77"/>
      <c r="J346" s="46"/>
      <c r="K346" s="46"/>
      <c r="L346" s="46"/>
      <c r="M346" s="46"/>
      <c r="N346" s="47"/>
      <c r="O346" s="46"/>
    </row>
    <row r="347" spans="1:28" ht="33" customHeight="1">
      <c r="A347" s="154" t="s">
        <v>781</v>
      </c>
      <c r="B347" s="9"/>
      <c r="C347" s="15"/>
      <c r="D347" s="13"/>
      <c r="E347" s="14"/>
      <c r="F347" s="18"/>
      <c r="G347" s="18"/>
      <c r="H347" s="43"/>
      <c r="I347" s="53"/>
      <c r="J347" s="40"/>
      <c r="K347" s="235" t="s">
        <v>782</v>
      </c>
      <c r="L347" s="239"/>
      <c r="M347" s="169"/>
      <c r="N347" s="225">
        <f>IF(NOT(AND(Справочник!H$12,Q349)),"Этот показатель вычисляется по введенному значению в ячейке справа",ROUND(Q347/Справочник!G$12+0.00045,3))</f>
        <v>0.27300000000000002</v>
      </c>
      <c r="O347" s="226"/>
      <c r="P347" s="35"/>
      <c r="Q347" s="229">
        <v>6</v>
      </c>
      <c r="R347" s="231" t="s">
        <v>783</v>
      </c>
      <c r="S347" s="232"/>
      <c r="X347" s="3"/>
      <c r="Z347" s="4"/>
      <c r="AA347" s="4"/>
      <c r="AB347" s="4"/>
    </row>
    <row r="348" spans="1:28" ht="33" customHeight="1" thickBot="1">
      <c r="B348" s="9"/>
      <c r="C348" s="15"/>
      <c r="D348" s="13"/>
      <c r="E348" s="14"/>
      <c r="F348" s="18"/>
      <c r="G348" s="18"/>
      <c r="H348" s="43"/>
      <c r="I348" s="54"/>
      <c r="J348" s="26"/>
      <c r="K348" s="240"/>
      <c r="L348" s="241"/>
      <c r="M348" s="168"/>
      <c r="N348" s="227"/>
      <c r="O348" s="228"/>
      <c r="P348" s="36"/>
      <c r="Q348" s="230"/>
      <c r="R348" s="233"/>
      <c r="S348" s="234"/>
      <c r="X348" s="3"/>
      <c r="Z348" s="4"/>
      <c r="AA348" s="4"/>
      <c r="AB348" s="4"/>
    </row>
    <row r="349" spans="1:28" s="48" customFormat="1" ht="11.25" customHeight="1" thickBot="1">
      <c r="A349" s="153"/>
      <c r="B349" s="51"/>
      <c r="C349" s="42"/>
      <c r="D349" s="43"/>
      <c r="E349" s="44"/>
      <c r="F349" s="45"/>
      <c r="G349" s="45"/>
      <c r="H349" s="52" t="b">
        <f>N349</f>
        <v>1</v>
      </c>
      <c r="I349" s="55">
        <f>IF(H349,1,0)</f>
        <v>1</v>
      </c>
      <c r="J349" s="21"/>
      <c r="K349" s="46"/>
      <c r="L349" s="46"/>
      <c r="M349" s="46"/>
      <c r="N349" s="21" t="b">
        <f>Q349</f>
        <v>1</v>
      </c>
      <c r="O349" s="22"/>
      <c r="P349" s="22"/>
      <c r="Q349" s="22" t="b">
        <f>NOT(OR(Q347="",Q347="Введите здесь значение"))</f>
        <v>1</v>
      </c>
      <c r="R349" s="22"/>
      <c r="S349" s="22"/>
      <c r="T349" s="22"/>
      <c r="U349" s="22"/>
      <c r="V349" s="46"/>
      <c r="W349" s="46"/>
      <c r="X349" s="46"/>
      <c r="Y349" s="46"/>
      <c r="Z349" s="46"/>
      <c r="AA349" s="47"/>
      <c r="AB349" s="46"/>
    </row>
    <row r="350" spans="1:28" ht="33" customHeight="1">
      <c r="A350" s="154" t="s">
        <v>784</v>
      </c>
      <c r="B350" s="9"/>
      <c r="C350" s="15"/>
      <c r="D350" s="13"/>
      <c r="E350" s="14"/>
      <c r="F350" s="18"/>
      <c r="G350" s="18"/>
      <c r="H350" s="43"/>
      <c r="I350" s="53"/>
      <c r="J350" s="40"/>
      <c r="K350" s="235" t="s">
        <v>785</v>
      </c>
      <c r="L350" s="239"/>
      <c r="M350" s="169"/>
      <c r="N350" s="225">
        <f>IF(NOT(AND(Справочник!H$19,Q352)),"Этот показатель вычисляется по введенному значению в ячейке справа",ROUND(Q350/Справочник!G$19+0.00045,3))</f>
        <v>0.10299999999999999</v>
      </c>
      <c r="O350" s="226"/>
      <c r="P350" s="35"/>
      <c r="Q350" s="229">
        <v>234</v>
      </c>
      <c r="R350" s="231" t="s">
        <v>786</v>
      </c>
      <c r="S350" s="232"/>
      <c r="X350" s="3"/>
      <c r="Z350" s="4"/>
      <c r="AA350" s="4"/>
      <c r="AB350" s="4"/>
    </row>
    <row r="351" spans="1:28" ht="33" customHeight="1" thickBot="1">
      <c r="B351" s="9"/>
      <c r="C351" s="15"/>
      <c r="D351" s="13"/>
      <c r="E351" s="14"/>
      <c r="F351" s="18"/>
      <c r="G351" s="18"/>
      <c r="H351" s="45"/>
      <c r="I351" s="104"/>
      <c r="J351" s="26"/>
      <c r="K351" s="240"/>
      <c r="L351" s="241"/>
      <c r="M351" s="168"/>
      <c r="N351" s="227"/>
      <c r="O351" s="228"/>
      <c r="P351" s="36"/>
      <c r="Q351" s="230"/>
      <c r="R351" s="233"/>
      <c r="S351" s="234"/>
      <c r="X351" s="3"/>
      <c r="Z351" s="4"/>
      <c r="AA351" s="4"/>
      <c r="AB351" s="4"/>
    </row>
    <row r="352" spans="1:28" s="48" customFormat="1" ht="11.25" customHeight="1">
      <c r="A352" s="153"/>
      <c r="B352" s="51"/>
      <c r="C352" s="42"/>
      <c r="D352" s="43"/>
      <c r="E352" s="44"/>
      <c r="F352" s="45"/>
      <c r="G352" s="45"/>
      <c r="H352" s="63" t="b">
        <f>N352</f>
        <v>1</v>
      </c>
      <c r="I352" s="62">
        <f>IF(H352,1,0)</f>
        <v>1</v>
      </c>
      <c r="J352" s="21"/>
      <c r="K352" s="46"/>
      <c r="L352" s="46"/>
      <c r="M352" s="46"/>
      <c r="N352" s="21" t="b">
        <f>Q352</f>
        <v>1</v>
      </c>
      <c r="O352" s="22"/>
      <c r="P352" s="22"/>
      <c r="Q352" s="22" t="b">
        <f>NOT(OR(Q350="",Q350="Введите здесь значение"))</f>
        <v>1</v>
      </c>
      <c r="R352" s="22"/>
      <c r="S352" s="22"/>
      <c r="T352" s="22"/>
      <c r="U352" s="22"/>
      <c r="V352" s="46"/>
      <c r="W352" s="46"/>
      <c r="X352" s="46"/>
      <c r="Y352" s="46"/>
      <c r="Z352" s="46"/>
      <c r="AA352" s="47"/>
      <c r="AB352" s="46"/>
    </row>
    <row r="353" spans="1:28" ht="18" customHeight="1">
      <c r="A353" s="154" t="s">
        <v>787</v>
      </c>
      <c r="B353" s="9"/>
      <c r="C353" s="15"/>
      <c r="D353" s="43"/>
      <c r="E353" s="58"/>
      <c r="F353" s="40"/>
      <c r="G353" s="38"/>
      <c r="H353" s="235" t="s">
        <v>788</v>
      </c>
      <c r="I353" s="242"/>
      <c r="J353" s="242"/>
      <c r="K353" s="242"/>
      <c r="L353" s="242"/>
      <c r="M353" s="242"/>
      <c r="N353" s="242"/>
      <c r="O353" s="242"/>
      <c r="P353" s="242"/>
      <c r="Q353" s="242"/>
      <c r="R353" s="239"/>
      <c r="S353" s="4"/>
      <c r="T353" s="4"/>
      <c r="U353" s="4"/>
      <c r="V353" s="4"/>
      <c r="W353" s="4"/>
      <c r="X353" s="4"/>
      <c r="Y353" s="4"/>
      <c r="Z353" s="4"/>
      <c r="AA353" s="4"/>
      <c r="AB353" s="4"/>
    </row>
    <row r="354" spans="1:28" ht="18" customHeight="1">
      <c r="B354" s="9"/>
      <c r="C354" s="15"/>
      <c r="D354" s="43"/>
      <c r="E354" s="16"/>
      <c r="F354" s="26"/>
      <c r="G354" s="39"/>
      <c r="H354" s="240"/>
      <c r="I354" s="243"/>
      <c r="J354" s="243"/>
      <c r="K354" s="243"/>
      <c r="L354" s="243"/>
      <c r="M354" s="243"/>
      <c r="N354" s="243"/>
      <c r="O354" s="243"/>
      <c r="P354" s="243"/>
      <c r="Q354" s="243"/>
      <c r="R354" s="241"/>
      <c r="S354" s="4"/>
      <c r="T354" s="4"/>
      <c r="U354" s="4"/>
      <c r="V354" s="4"/>
      <c r="W354" s="4"/>
      <c r="X354" s="4"/>
      <c r="Y354" s="4"/>
      <c r="Z354" s="4"/>
      <c r="AA354" s="4"/>
      <c r="AB354" s="4"/>
    </row>
    <row r="355" spans="1:28" s="48" customFormat="1" ht="11.25" customHeight="1" thickBot="1">
      <c r="A355" s="153"/>
      <c r="B355" s="51"/>
      <c r="C355" s="42"/>
      <c r="D355" s="43"/>
      <c r="E355" s="44"/>
      <c r="F355" s="45"/>
      <c r="G355" s="37"/>
      <c r="H355" s="64"/>
      <c r="I355" s="77"/>
      <c r="J355" s="46"/>
      <c r="K355" s="46"/>
      <c r="L355" s="46"/>
      <c r="M355" s="46"/>
      <c r="N355" s="47"/>
      <c r="O355" s="46"/>
    </row>
    <row r="356" spans="1:28" ht="27" customHeight="1">
      <c r="A356" s="154" t="s">
        <v>789</v>
      </c>
      <c r="B356" s="9"/>
      <c r="C356" s="15"/>
      <c r="D356" s="13"/>
      <c r="E356" s="14"/>
      <c r="F356" s="18"/>
      <c r="G356" s="18"/>
      <c r="H356" s="43"/>
      <c r="I356" s="53"/>
      <c r="J356" s="40"/>
      <c r="K356" s="255" t="s">
        <v>790</v>
      </c>
      <c r="L356" s="256"/>
      <c r="M356" s="256"/>
      <c r="N356" s="256"/>
      <c r="O356" s="257"/>
      <c r="P356" s="169"/>
      <c r="Q356" s="253">
        <v>10</v>
      </c>
      <c r="R356" s="30"/>
      <c r="X356" s="3"/>
      <c r="Z356" s="4"/>
      <c r="AA356" s="4"/>
      <c r="AB356" s="4"/>
    </row>
    <row r="357" spans="1:28" ht="27" customHeight="1" thickBot="1">
      <c r="B357" s="9"/>
      <c r="C357" s="15"/>
      <c r="D357" s="13"/>
      <c r="E357" s="14"/>
      <c r="F357" s="18"/>
      <c r="G357" s="18"/>
      <c r="H357" s="43"/>
      <c r="I357" s="54"/>
      <c r="J357" s="26"/>
      <c r="K357" s="258"/>
      <c r="L357" s="259"/>
      <c r="M357" s="259"/>
      <c r="N357" s="259"/>
      <c r="O357" s="260"/>
      <c r="P357" s="168"/>
      <c r="Q357" s="254"/>
      <c r="R357" s="30"/>
      <c r="X357" s="3"/>
      <c r="Z357" s="4"/>
      <c r="AA357" s="4"/>
      <c r="AB357" s="4"/>
    </row>
    <row r="358" spans="1:28" s="48" customFormat="1" ht="12" customHeight="1" thickBot="1">
      <c r="A358" s="153"/>
      <c r="B358" s="51"/>
      <c r="C358" s="42"/>
      <c r="D358" s="43"/>
      <c r="E358" s="44"/>
      <c r="F358" s="45"/>
      <c r="G358" s="45"/>
      <c r="H358" s="52" t="b">
        <f>Q358</f>
        <v>1</v>
      </c>
      <c r="I358" s="55">
        <f>IF(H358,1,0)</f>
        <v>1</v>
      </c>
      <c r="J358" s="21"/>
      <c r="K358" s="21"/>
      <c r="L358" s="22"/>
      <c r="P358" s="22"/>
      <c r="Q358" s="22" t="b">
        <f>NOT(OR(Q356="",Q356="Введите здесь значение"))</f>
        <v>1</v>
      </c>
      <c r="R358" s="46"/>
      <c r="S358" s="46"/>
      <c r="T358" s="46"/>
      <c r="U358" s="46"/>
      <c r="V358" s="47"/>
      <c r="W358" s="46"/>
    </row>
    <row r="359" spans="1:28" ht="27" customHeight="1">
      <c r="A359" s="154" t="s">
        <v>791</v>
      </c>
      <c r="B359" s="9"/>
      <c r="C359" s="15"/>
      <c r="D359" s="13"/>
      <c r="E359" s="14"/>
      <c r="F359" s="18"/>
      <c r="G359" s="18"/>
      <c r="H359" s="43"/>
      <c r="I359" s="53"/>
      <c r="J359" s="40"/>
      <c r="K359" s="255" t="s">
        <v>792</v>
      </c>
      <c r="L359" s="256"/>
      <c r="M359" s="256"/>
      <c r="N359" s="256"/>
      <c r="O359" s="257"/>
      <c r="P359" s="169"/>
      <c r="Q359" s="253">
        <v>234</v>
      </c>
      <c r="R359" s="30"/>
      <c r="X359" s="3"/>
      <c r="Z359" s="4"/>
      <c r="AA359" s="4"/>
      <c r="AB359" s="4"/>
    </row>
    <row r="360" spans="1:28" ht="27" customHeight="1" thickBot="1">
      <c r="B360" s="9"/>
      <c r="C360" s="15"/>
      <c r="D360" s="13"/>
      <c r="E360" s="14"/>
      <c r="F360" s="18"/>
      <c r="G360" s="18"/>
      <c r="H360" s="45"/>
      <c r="I360" s="61"/>
      <c r="J360" s="26"/>
      <c r="K360" s="258"/>
      <c r="L360" s="259"/>
      <c r="M360" s="259"/>
      <c r="N360" s="259"/>
      <c r="O360" s="260"/>
      <c r="P360" s="168"/>
      <c r="Q360" s="254"/>
      <c r="R360" s="30"/>
      <c r="X360" s="3"/>
      <c r="Z360" s="4"/>
      <c r="AA360" s="4"/>
      <c r="AB360" s="4"/>
    </row>
    <row r="361" spans="1:28" s="48" customFormat="1" ht="11.25" customHeight="1">
      <c r="A361" s="153"/>
      <c r="B361" s="51"/>
      <c r="C361" s="42"/>
      <c r="D361" s="43"/>
      <c r="E361" s="44"/>
      <c r="F361" s="45"/>
      <c r="G361" s="45"/>
      <c r="H361" s="63" t="b">
        <f>Q361</f>
        <v>1</v>
      </c>
      <c r="I361" s="62">
        <f>IF(H361,1,0)</f>
        <v>1</v>
      </c>
      <c r="J361" s="21"/>
      <c r="K361" s="21"/>
      <c r="L361" s="22"/>
      <c r="P361" s="22"/>
      <c r="Q361" s="22" t="b">
        <f>NOT(OR(Q359="",Q359="Введите здесь значение"))</f>
        <v>1</v>
      </c>
      <c r="R361" s="46"/>
      <c r="S361" s="46"/>
      <c r="T361" s="22"/>
      <c r="U361" s="22"/>
      <c r="V361" s="46"/>
      <c r="W361" s="46"/>
      <c r="X361" s="46"/>
      <c r="Y361" s="46"/>
      <c r="Z361" s="46"/>
      <c r="AA361" s="47"/>
      <c r="AB361" s="46"/>
    </row>
    <row r="362" spans="1:28" ht="18" customHeight="1">
      <c r="A362" s="154" t="s">
        <v>793</v>
      </c>
      <c r="B362" s="9"/>
      <c r="C362" s="15"/>
      <c r="D362" s="43"/>
      <c r="E362" s="58"/>
      <c r="F362" s="40"/>
      <c r="G362" s="38"/>
      <c r="H362" s="235" t="s">
        <v>794</v>
      </c>
      <c r="I362" s="242"/>
      <c r="J362" s="242"/>
      <c r="K362" s="242"/>
      <c r="L362" s="242"/>
      <c r="M362" s="242"/>
      <c r="N362" s="242"/>
      <c r="O362" s="242"/>
      <c r="P362" s="242"/>
      <c r="Q362" s="242"/>
      <c r="R362" s="239"/>
      <c r="S362" s="4"/>
      <c r="T362" s="4"/>
      <c r="U362" s="4"/>
      <c r="V362" s="4"/>
      <c r="W362" s="4"/>
      <c r="X362" s="4"/>
      <c r="Y362" s="4"/>
      <c r="Z362" s="4"/>
      <c r="AA362" s="4"/>
      <c r="AB362" s="4"/>
    </row>
    <row r="363" spans="1:28" ht="18" customHeight="1">
      <c r="B363" s="9"/>
      <c r="C363" s="15"/>
      <c r="D363" s="43"/>
      <c r="E363" s="16"/>
      <c r="F363" s="26"/>
      <c r="G363" s="39"/>
      <c r="H363" s="240"/>
      <c r="I363" s="243"/>
      <c r="J363" s="243"/>
      <c r="K363" s="243"/>
      <c r="L363" s="243"/>
      <c r="M363" s="243"/>
      <c r="N363" s="243"/>
      <c r="O363" s="243"/>
      <c r="P363" s="243"/>
      <c r="Q363" s="243"/>
      <c r="R363" s="241"/>
      <c r="S363" s="4"/>
      <c r="T363" s="4"/>
      <c r="U363" s="4"/>
      <c r="V363" s="4"/>
      <c r="W363" s="4"/>
      <c r="X363" s="4"/>
      <c r="Y363" s="4"/>
      <c r="Z363" s="4"/>
      <c r="AA363" s="4"/>
      <c r="AB363" s="4"/>
    </row>
    <row r="364" spans="1:28" s="48" customFormat="1" ht="11.25" customHeight="1" thickBot="1">
      <c r="A364" s="153"/>
      <c r="B364" s="51"/>
      <c r="C364" s="42"/>
      <c r="D364" s="43"/>
      <c r="E364" s="44"/>
      <c r="F364" s="45"/>
      <c r="G364" s="37"/>
      <c r="H364" s="64"/>
      <c r="I364" s="77"/>
      <c r="J364" s="46"/>
      <c r="K364" s="46"/>
      <c r="L364" s="46"/>
      <c r="M364" s="46"/>
      <c r="N364" s="47"/>
      <c r="O364" s="46"/>
    </row>
    <row r="365" spans="1:28" ht="26.25" customHeight="1">
      <c r="A365" s="154" t="s">
        <v>795</v>
      </c>
      <c r="B365" s="9"/>
      <c r="C365" s="15"/>
      <c r="D365" s="13"/>
      <c r="E365" s="14"/>
      <c r="F365" s="18"/>
      <c r="G365" s="18"/>
      <c r="H365" s="43"/>
      <c r="I365" s="53"/>
      <c r="J365" s="40"/>
      <c r="K365" s="255" t="s">
        <v>796</v>
      </c>
      <c r="L365" s="256"/>
      <c r="M365" s="256"/>
      <c r="N365" s="256"/>
      <c r="O365" s="257"/>
      <c r="P365" s="169"/>
      <c r="Q365" s="253">
        <v>124</v>
      </c>
      <c r="R365" s="30"/>
      <c r="X365" s="3"/>
      <c r="Z365" s="4"/>
      <c r="AA365" s="4"/>
      <c r="AB365" s="4"/>
    </row>
    <row r="366" spans="1:28" ht="26.25" customHeight="1" thickBot="1">
      <c r="B366" s="9"/>
      <c r="C366" s="15"/>
      <c r="D366" s="13"/>
      <c r="E366" s="14"/>
      <c r="F366" s="18"/>
      <c r="G366" s="18"/>
      <c r="H366" s="43"/>
      <c r="I366" s="54"/>
      <c r="J366" s="26"/>
      <c r="K366" s="258"/>
      <c r="L366" s="259"/>
      <c r="M366" s="259"/>
      <c r="N366" s="259"/>
      <c r="O366" s="260"/>
      <c r="P366" s="168"/>
      <c r="Q366" s="254"/>
      <c r="R366" s="30"/>
      <c r="X366" s="3"/>
      <c r="Z366" s="4"/>
      <c r="AA366" s="4"/>
      <c r="AB366" s="4"/>
    </row>
    <row r="367" spans="1:28" s="48" customFormat="1" ht="12" customHeight="1" thickBot="1">
      <c r="A367" s="153"/>
      <c r="B367" s="51"/>
      <c r="C367" s="42"/>
      <c r="D367" s="43"/>
      <c r="E367" s="44"/>
      <c r="F367" s="45"/>
      <c r="G367" s="45"/>
      <c r="H367" s="52" t="b">
        <f>Q367</f>
        <v>1</v>
      </c>
      <c r="I367" s="55">
        <f>IF(H367,1,0)</f>
        <v>1</v>
      </c>
      <c r="J367" s="21"/>
      <c r="K367" s="21"/>
      <c r="L367" s="22"/>
      <c r="P367" s="22"/>
      <c r="Q367" s="22" t="b">
        <f>NOT(OR(Q365="",Q365="Введите здесь значение"))</f>
        <v>1</v>
      </c>
      <c r="R367" s="46"/>
      <c r="S367" s="46"/>
      <c r="T367" s="46"/>
      <c r="U367" s="46"/>
      <c r="V367" s="47"/>
      <c r="W367" s="46"/>
    </row>
    <row r="368" spans="1:28" ht="32.25" customHeight="1">
      <c r="A368" s="154" t="s">
        <v>797</v>
      </c>
      <c r="B368" s="9"/>
      <c r="C368" s="15"/>
      <c r="D368" s="13"/>
      <c r="E368" s="14"/>
      <c r="F368" s="18"/>
      <c r="G368" s="18"/>
      <c r="H368" s="43"/>
      <c r="I368" s="53"/>
      <c r="J368" s="40"/>
      <c r="K368" s="255" t="s">
        <v>798</v>
      </c>
      <c r="L368" s="256"/>
      <c r="M368" s="256"/>
      <c r="N368" s="256"/>
      <c r="O368" s="257"/>
      <c r="P368" s="169"/>
      <c r="Q368" s="253">
        <v>2</v>
      </c>
      <c r="R368" s="30"/>
      <c r="X368" s="3"/>
      <c r="Z368" s="4"/>
      <c r="AA368" s="4"/>
      <c r="AB368" s="4"/>
    </row>
    <row r="369" spans="1:28" ht="32.25" customHeight="1" thickBot="1">
      <c r="B369" s="9"/>
      <c r="C369" s="15"/>
      <c r="D369" s="13"/>
      <c r="E369" s="14"/>
      <c r="F369" s="18"/>
      <c r="G369" s="18"/>
      <c r="H369" s="43"/>
      <c r="I369" s="54"/>
      <c r="J369" s="26"/>
      <c r="K369" s="258"/>
      <c r="L369" s="259"/>
      <c r="M369" s="259"/>
      <c r="N369" s="259"/>
      <c r="O369" s="260"/>
      <c r="P369" s="168"/>
      <c r="Q369" s="254"/>
      <c r="R369" s="30"/>
      <c r="X369" s="3"/>
      <c r="Z369" s="4"/>
      <c r="AA369" s="4"/>
      <c r="AB369" s="4"/>
    </row>
    <row r="370" spans="1:28" s="48" customFormat="1" ht="12" customHeight="1" thickBot="1">
      <c r="A370" s="153"/>
      <c r="B370" s="51"/>
      <c r="C370" s="42"/>
      <c r="D370" s="43"/>
      <c r="E370" s="44"/>
      <c r="F370" s="45"/>
      <c r="G370" s="45"/>
      <c r="H370" s="52" t="b">
        <f>Q370</f>
        <v>1</v>
      </c>
      <c r="I370" s="55">
        <f>IF(H370,1,0)</f>
        <v>1</v>
      </c>
      <c r="J370" s="21"/>
      <c r="K370" s="21"/>
      <c r="L370" s="22"/>
      <c r="P370" s="22"/>
      <c r="Q370" s="22" t="b">
        <f>NOT(OR(Q368="",Q368="Введите здесь значение"))</f>
        <v>1</v>
      </c>
      <c r="R370" s="46"/>
      <c r="S370" s="46"/>
      <c r="T370" s="46"/>
      <c r="U370" s="46"/>
      <c r="V370" s="47"/>
      <c r="W370" s="46"/>
    </row>
    <row r="371" spans="1:28" ht="26.25" customHeight="1">
      <c r="A371" s="154" t="s">
        <v>799</v>
      </c>
      <c r="B371" s="9"/>
      <c r="C371" s="15"/>
      <c r="D371" s="13"/>
      <c r="E371" s="14"/>
      <c r="F371" s="18"/>
      <c r="G371" s="18"/>
      <c r="H371" s="43"/>
      <c r="I371" s="53"/>
      <c r="J371" s="40"/>
      <c r="K371" s="255" t="s">
        <v>800</v>
      </c>
      <c r="L371" s="256"/>
      <c r="M371" s="256"/>
      <c r="N371" s="256"/>
      <c r="O371" s="257"/>
      <c r="P371" s="169"/>
      <c r="Q371" s="253">
        <v>0</v>
      </c>
      <c r="R371" s="30"/>
      <c r="X371" s="3"/>
      <c r="Z371" s="4"/>
      <c r="AA371" s="4"/>
      <c r="AB371" s="4"/>
    </row>
    <row r="372" spans="1:28" ht="26.25" customHeight="1" thickBot="1">
      <c r="B372" s="9"/>
      <c r="C372" s="15"/>
      <c r="D372" s="13"/>
      <c r="E372" s="14"/>
      <c r="F372" s="18"/>
      <c r="G372" s="18"/>
      <c r="H372" s="43"/>
      <c r="I372" s="54"/>
      <c r="J372" s="26"/>
      <c r="K372" s="258"/>
      <c r="L372" s="259"/>
      <c r="M372" s="259"/>
      <c r="N372" s="259"/>
      <c r="O372" s="260"/>
      <c r="P372" s="168"/>
      <c r="Q372" s="254"/>
      <c r="R372" s="30"/>
      <c r="X372" s="3"/>
      <c r="Z372" s="4"/>
      <c r="AA372" s="4"/>
      <c r="AB372" s="4"/>
    </row>
    <row r="373" spans="1:28" s="48" customFormat="1" ht="12" customHeight="1" thickBot="1">
      <c r="A373" s="153"/>
      <c r="B373" s="51"/>
      <c r="C373" s="42"/>
      <c r="D373" s="43"/>
      <c r="E373" s="44"/>
      <c r="F373" s="45"/>
      <c r="G373" s="45"/>
      <c r="H373" s="52" t="b">
        <f>Q373</f>
        <v>1</v>
      </c>
      <c r="I373" s="55">
        <f>IF(H373,1,0)</f>
        <v>1</v>
      </c>
      <c r="J373" s="21"/>
      <c r="K373" s="21"/>
      <c r="L373" s="22"/>
      <c r="P373" s="22"/>
      <c r="Q373" s="22" t="b">
        <f>NOT(OR(Q371="",Q371="Введите здесь значение"))</f>
        <v>1</v>
      </c>
      <c r="R373" s="46"/>
      <c r="S373" s="46"/>
      <c r="T373" s="46"/>
      <c r="U373" s="46"/>
      <c r="V373" s="47"/>
      <c r="W373" s="46"/>
    </row>
    <row r="374" spans="1:28" ht="26.25" customHeight="1">
      <c r="A374" s="154" t="s">
        <v>801</v>
      </c>
      <c r="B374" s="9"/>
      <c r="C374" s="15"/>
      <c r="D374" s="13"/>
      <c r="E374" s="14"/>
      <c r="F374" s="18"/>
      <c r="G374" s="18"/>
      <c r="H374" s="43"/>
      <c r="I374" s="53"/>
      <c r="J374" s="40"/>
      <c r="K374" s="255" t="s">
        <v>802</v>
      </c>
      <c r="L374" s="256"/>
      <c r="M374" s="256"/>
      <c r="N374" s="256"/>
      <c r="O374" s="257"/>
      <c r="P374" s="169"/>
      <c r="Q374" s="253">
        <v>16</v>
      </c>
      <c r="R374" s="30"/>
      <c r="X374" s="3"/>
      <c r="Z374" s="4"/>
      <c r="AA374" s="4"/>
      <c r="AB374" s="4"/>
    </row>
    <row r="375" spans="1:28" ht="26.25" customHeight="1" thickBot="1">
      <c r="B375" s="9"/>
      <c r="C375" s="15"/>
      <c r="D375" s="13"/>
      <c r="E375" s="14"/>
      <c r="F375" s="18"/>
      <c r="G375" s="18"/>
      <c r="H375" s="43"/>
      <c r="I375" s="54"/>
      <c r="J375" s="26"/>
      <c r="K375" s="258"/>
      <c r="L375" s="259"/>
      <c r="M375" s="259"/>
      <c r="N375" s="259"/>
      <c r="O375" s="260"/>
      <c r="P375" s="168"/>
      <c r="Q375" s="254"/>
      <c r="R375" s="30"/>
      <c r="X375" s="3"/>
      <c r="Z375" s="4"/>
      <c r="AA375" s="4"/>
      <c r="AB375" s="4"/>
    </row>
    <row r="376" spans="1:28" s="48" customFormat="1" ht="12" customHeight="1" thickBot="1">
      <c r="A376" s="153"/>
      <c r="B376" s="51"/>
      <c r="C376" s="42"/>
      <c r="D376" s="43"/>
      <c r="E376" s="44"/>
      <c r="F376" s="45"/>
      <c r="G376" s="45"/>
      <c r="H376" s="52" t="b">
        <f>Q376</f>
        <v>1</v>
      </c>
      <c r="I376" s="55">
        <f>IF(H376,1,0)</f>
        <v>1</v>
      </c>
      <c r="J376" s="21"/>
      <c r="K376" s="21"/>
      <c r="L376" s="22"/>
      <c r="P376" s="22"/>
      <c r="Q376" s="22" t="b">
        <f>NOT(OR(Q374="",Q374="Введите здесь значение"))</f>
        <v>1</v>
      </c>
      <c r="R376" s="46"/>
      <c r="S376" s="46"/>
      <c r="T376" s="46"/>
      <c r="U376" s="46"/>
      <c r="V376" s="47"/>
      <c r="W376" s="46"/>
    </row>
    <row r="377" spans="1:28" ht="33" customHeight="1">
      <c r="A377" s="154" t="s">
        <v>803</v>
      </c>
      <c r="B377" s="9"/>
      <c r="C377" s="15"/>
      <c r="D377" s="13"/>
      <c r="E377" s="14"/>
      <c r="F377" s="18"/>
      <c r="G377" s="18"/>
      <c r="H377" s="43"/>
      <c r="I377" s="53"/>
      <c r="J377" s="40"/>
      <c r="K377" s="235" t="s">
        <v>804</v>
      </c>
      <c r="L377" s="239"/>
      <c r="M377" s="169"/>
      <c r="N377" s="225">
        <f>IF(NOT(AND(Q367,Q379)),"Этот показатель вычисляется по введенному значению в ячейке справа",IF(Q$365=0,0,ROUND(Q377/Q$365+0.00045,3)))</f>
        <v>1</v>
      </c>
      <c r="O377" s="226"/>
      <c r="P377" s="35"/>
      <c r="Q377" s="229">
        <v>124</v>
      </c>
      <c r="R377" s="231" t="s">
        <v>805</v>
      </c>
      <c r="S377" s="232"/>
      <c r="X377" s="3"/>
      <c r="Z377" s="4"/>
      <c r="AA377" s="4"/>
      <c r="AB377" s="4"/>
    </row>
    <row r="378" spans="1:28" ht="33" customHeight="1" thickBot="1">
      <c r="B378" s="9"/>
      <c r="C378" s="15"/>
      <c r="D378" s="13"/>
      <c r="E378" s="14"/>
      <c r="F378" s="18"/>
      <c r="G378" s="18"/>
      <c r="H378" s="43"/>
      <c r="I378" s="100"/>
      <c r="J378" s="26"/>
      <c r="K378" s="240"/>
      <c r="L378" s="241"/>
      <c r="M378" s="168"/>
      <c r="N378" s="227"/>
      <c r="O378" s="228"/>
      <c r="P378" s="36"/>
      <c r="Q378" s="230"/>
      <c r="R378" s="233"/>
      <c r="S378" s="234"/>
      <c r="X378" s="3"/>
      <c r="Z378" s="4"/>
      <c r="AA378" s="4"/>
      <c r="AB378" s="4"/>
    </row>
    <row r="379" spans="1:28" s="48" customFormat="1" ht="11.25" customHeight="1" thickBot="1">
      <c r="A379" s="153"/>
      <c r="B379" s="51"/>
      <c r="C379" s="42"/>
      <c r="D379" s="43"/>
      <c r="E379" s="44"/>
      <c r="F379" s="45"/>
      <c r="G379" s="45"/>
      <c r="H379" s="52" t="b">
        <f>N379</f>
        <v>1</v>
      </c>
      <c r="I379" s="55">
        <f>IF(H379,1,0)</f>
        <v>1</v>
      </c>
      <c r="J379" s="21"/>
      <c r="K379" s="46"/>
      <c r="L379" s="46"/>
      <c r="M379" s="46"/>
      <c r="N379" s="21" t="b">
        <f>Q379</f>
        <v>1</v>
      </c>
      <c r="O379" s="22"/>
      <c r="P379" s="22"/>
      <c r="Q379" s="22" t="b">
        <f>NOT(OR(Q377="",Q377="Введите здесь значение"))</f>
        <v>1</v>
      </c>
      <c r="R379" s="22"/>
      <c r="S379" s="22"/>
      <c r="T379" s="22"/>
      <c r="U379" s="22"/>
      <c r="V379" s="46"/>
      <c r="W379" s="46"/>
      <c r="X379" s="46"/>
      <c r="Y379" s="46"/>
      <c r="Z379" s="46"/>
      <c r="AA379" s="47"/>
      <c r="AB379" s="46"/>
    </row>
    <row r="380" spans="1:28" ht="33" customHeight="1">
      <c r="A380" s="154" t="s">
        <v>806</v>
      </c>
      <c r="B380" s="9"/>
      <c r="C380" s="15"/>
      <c r="D380" s="13"/>
      <c r="E380" s="14"/>
      <c r="F380" s="18"/>
      <c r="G380" s="18"/>
      <c r="H380" s="43"/>
      <c r="I380" s="53"/>
      <c r="J380" s="40"/>
      <c r="K380" s="235" t="s">
        <v>807</v>
      </c>
      <c r="L380" s="239"/>
      <c r="M380" s="169"/>
      <c r="N380" s="225">
        <f>IF(NOT(AND(Справочник!H$19,Q382)),"Этот показатель вычисляется по введенному значению в ячейке справа",ROUND(Q380/Справочник!G$19+0.00045,3))</f>
        <v>0.626</v>
      </c>
      <c r="O380" s="226"/>
      <c r="P380" s="35"/>
      <c r="Q380" s="229">
        <v>1423</v>
      </c>
      <c r="R380" s="231" t="s">
        <v>808</v>
      </c>
      <c r="S380" s="232"/>
      <c r="X380" s="3"/>
      <c r="Z380" s="4"/>
      <c r="AA380" s="4"/>
      <c r="AB380" s="4"/>
    </row>
    <row r="381" spans="1:28" ht="33" customHeight="1" thickBot="1">
      <c r="B381" s="9"/>
      <c r="C381" s="15"/>
      <c r="D381" s="13"/>
      <c r="E381" s="14"/>
      <c r="F381" s="18"/>
      <c r="G381" s="18"/>
      <c r="H381" s="45"/>
      <c r="I381" s="104"/>
      <c r="J381" s="26"/>
      <c r="K381" s="240"/>
      <c r="L381" s="241"/>
      <c r="M381" s="168"/>
      <c r="N381" s="227"/>
      <c r="O381" s="228"/>
      <c r="P381" s="36"/>
      <c r="Q381" s="230"/>
      <c r="R381" s="233"/>
      <c r="S381" s="234"/>
      <c r="X381" s="3"/>
      <c r="Z381" s="4"/>
      <c r="AA381" s="4"/>
      <c r="AB381" s="4"/>
    </row>
    <row r="382" spans="1:28" s="48" customFormat="1" ht="11.25" customHeight="1">
      <c r="A382" s="153"/>
      <c r="B382" s="51"/>
      <c r="C382" s="42"/>
      <c r="D382" s="43"/>
      <c r="E382" s="44"/>
      <c r="F382" s="45"/>
      <c r="G382" s="45"/>
      <c r="H382" s="63" t="b">
        <f>N382</f>
        <v>1</v>
      </c>
      <c r="I382" s="62">
        <f>IF(H382,1,0)</f>
        <v>1</v>
      </c>
      <c r="J382" s="21"/>
      <c r="K382" s="46"/>
      <c r="L382" s="46"/>
      <c r="M382" s="46"/>
      <c r="N382" s="21" t="b">
        <f>Q382</f>
        <v>1</v>
      </c>
      <c r="O382" s="22"/>
      <c r="P382" s="22"/>
      <c r="Q382" s="22" t="b">
        <f>NOT(OR(Q380="",Q380="Введите здесь значение"))</f>
        <v>1</v>
      </c>
      <c r="R382" s="22"/>
      <c r="S382" s="22"/>
      <c r="T382" s="22"/>
      <c r="U382" s="22"/>
      <c r="V382" s="46"/>
      <c r="W382" s="46"/>
      <c r="X382" s="46"/>
      <c r="Y382" s="46"/>
      <c r="Z382" s="46"/>
      <c r="AA382" s="47"/>
      <c r="AB382" s="46"/>
    </row>
    <row r="383" spans="1:28" ht="17.25" customHeight="1">
      <c r="A383" s="154" t="s">
        <v>809</v>
      </c>
      <c r="B383" s="9"/>
      <c r="C383" s="15"/>
      <c r="D383" s="43"/>
      <c r="E383" s="58"/>
      <c r="F383" s="40"/>
      <c r="G383" s="38"/>
      <c r="H383" s="235" t="s">
        <v>810</v>
      </c>
      <c r="I383" s="242"/>
      <c r="J383" s="242"/>
      <c r="K383" s="242"/>
      <c r="L383" s="242"/>
      <c r="M383" s="242"/>
      <c r="N383" s="242"/>
      <c r="O383" s="242"/>
      <c r="P383" s="242"/>
      <c r="Q383" s="242"/>
      <c r="R383" s="239"/>
      <c r="S383" s="4"/>
      <c r="T383" s="4"/>
      <c r="U383" s="4"/>
      <c r="V383" s="4"/>
      <c r="W383" s="4"/>
      <c r="X383" s="4"/>
      <c r="Y383" s="4"/>
      <c r="Z383" s="4"/>
      <c r="AA383" s="4"/>
      <c r="AB383" s="4"/>
    </row>
    <row r="384" spans="1:28" ht="17.25" customHeight="1">
      <c r="B384" s="9"/>
      <c r="C384" s="15"/>
      <c r="D384" s="43"/>
      <c r="E384" s="16"/>
      <c r="F384" s="26"/>
      <c r="G384" s="39"/>
      <c r="H384" s="240"/>
      <c r="I384" s="243"/>
      <c r="J384" s="243"/>
      <c r="K384" s="243"/>
      <c r="L384" s="243"/>
      <c r="M384" s="243"/>
      <c r="N384" s="243"/>
      <c r="O384" s="243"/>
      <c r="P384" s="243"/>
      <c r="Q384" s="243"/>
      <c r="R384" s="241"/>
      <c r="S384" s="4"/>
      <c r="T384" s="4"/>
      <c r="U384" s="4"/>
      <c r="V384" s="4"/>
      <c r="W384" s="4"/>
      <c r="X384" s="4"/>
      <c r="Y384" s="4"/>
      <c r="Z384" s="4"/>
      <c r="AA384" s="4"/>
      <c r="AB384" s="4"/>
    </row>
    <row r="385" spans="1:28" s="48" customFormat="1" ht="11.25" customHeight="1" thickBot="1">
      <c r="A385" s="153"/>
      <c r="B385" s="51"/>
      <c r="C385" s="42"/>
      <c r="D385" s="43"/>
      <c r="E385" s="44"/>
      <c r="F385" s="45"/>
      <c r="G385" s="37"/>
      <c r="H385" s="64"/>
      <c r="I385" s="77"/>
      <c r="J385" s="46"/>
      <c r="K385" s="46"/>
      <c r="L385" s="46"/>
      <c r="M385" s="47"/>
      <c r="N385" s="46"/>
    </row>
    <row r="386" spans="1:28" ht="26.25" customHeight="1">
      <c r="A386" s="154" t="s">
        <v>811</v>
      </c>
      <c r="B386" s="9"/>
      <c r="C386" s="15"/>
      <c r="D386" s="13"/>
      <c r="E386" s="14"/>
      <c r="F386" s="18"/>
      <c r="G386" s="18"/>
      <c r="H386" s="43"/>
      <c r="I386" s="53"/>
      <c r="J386" s="40"/>
      <c r="K386" s="255" t="s">
        <v>812</v>
      </c>
      <c r="L386" s="256"/>
      <c r="M386" s="256"/>
      <c r="N386" s="256"/>
      <c r="O386" s="257"/>
      <c r="P386" s="169"/>
      <c r="Q386" s="253">
        <v>0</v>
      </c>
      <c r="R386" s="30"/>
      <c r="X386" s="3"/>
      <c r="Z386" s="4"/>
      <c r="AA386" s="4"/>
      <c r="AB386" s="4"/>
    </row>
    <row r="387" spans="1:28" ht="26.25" customHeight="1" thickBot="1">
      <c r="B387" s="9"/>
      <c r="C387" s="15"/>
      <c r="D387" s="13"/>
      <c r="E387" s="14"/>
      <c r="F387" s="18"/>
      <c r="G387" s="18"/>
      <c r="H387" s="43"/>
      <c r="I387" s="54"/>
      <c r="J387" s="26"/>
      <c r="K387" s="258"/>
      <c r="L387" s="259"/>
      <c r="M387" s="259"/>
      <c r="N387" s="259"/>
      <c r="O387" s="260"/>
      <c r="P387" s="168"/>
      <c r="Q387" s="254"/>
      <c r="R387" s="30"/>
      <c r="X387" s="3"/>
      <c r="Z387" s="4"/>
      <c r="AA387" s="4"/>
      <c r="AB387" s="4"/>
    </row>
    <row r="388" spans="1:28" s="48" customFormat="1" ht="12" customHeight="1" thickBot="1">
      <c r="A388" s="153"/>
      <c r="B388" s="51"/>
      <c r="C388" s="42"/>
      <c r="D388" s="13"/>
      <c r="E388" s="14"/>
      <c r="F388" s="45"/>
      <c r="G388" s="45"/>
      <c r="H388" s="52" t="b">
        <f>Q388</f>
        <v>1</v>
      </c>
      <c r="I388" s="55">
        <f>IF(H388,1,0)</f>
        <v>1</v>
      </c>
      <c r="J388" s="21"/>
      <c r="K388" s="21"/>
      <c r="L388" s="22"/>
      <c r="P388" s="22"/>
      <c r="Q388" s="22" t="b">
        <f>NOT(OR(Q386="",Q386="Введите здесь значение"))</f>
        <v>1</v>
      </c>
      <c r="R388" s="46"/>
      <c r="S388" s="46"/>
      <c r="T388" s="46"/>
      <c r="U388" s="46"/>
      <c r="V388" s="47"/>
      <c r="W388" s="46"/>
    </row>
    <row r="389" spans="1:28" ht="26.25" customHeight="1">
      <c r="A389" s="154" t="s">
        <v>813</v>
      </c>
      <c r="B389" s="9"/>
      <c r="C389" s="15"/>
      <c r="D389" s="13"/>
      <c r="E389" s="14"/>
      <c r="F389" s="18"/>
      <c r="G389" s="18"/>
      <c r="H389" s="43"/>
      <c r="I389" s="53"/>
      <c r="J389" s="40"/>
      <c r="K389" s="255" t="s">
        <v>814</v>
      </c>
      <c r="L389" s="256"/>
      <c r="M389" s="256"/>
      <c r="N389" s="256"/>
      <c r="O389" s="257"/>
      <c r="P389" s="169"/>
      <c r="Q389" s="253">
        <v>0</v>
      </c>
      <c r="R389" s="30"/>
      <c r="X389" s="3"/>
      <c r="Z389" s="4"/>
      <c r="AA389" s="4"/>
      <c r="AB389" s="4"/>
    </row>
    <row r="390" spans="1:28" ht="26.25" customHeight="1" thickBot="1">
      <c r="B390" s="9"/>
      <c r="C390" s="15"/>
      <c r="D390" s="13"/>
      <c r="E390" s="14"/>
      <c r="F390" s="18"/>
      <c r="G390" s="18"/>
      <c r="H390" s="45"/>
      <c r="I390" s="61"/>
      <c r="J390" s="26"/>
      <c r="K390" s="258"/>
      <c r="L390" s="259"/>
      <c r="M390" s="259"/>
      <c r="N390" s="259"/>
      <c r="O390" s="260"/>
      <c r="P390" s="168"/>
      <c r="Q390" s="254"/>
      <c r="R390" s="30"/>
      <c r="X390" s="3"/>
      <c r="Z390" s="4"/>
      <c r="AA390" s="4"/>
      <c r="AB390" s="4"/>
    </row>
    <row r="391" spans="1:28" s="48" customFormat="1" ht="12" customHeight="1">
      <c r="A391" s="153"/>
      <c r="B391" s="51"/>
      <c r="C391" s="42"/>
      <c r="D391" s="13"/>
      <c r="E391" s="14"/>
      <c r="F391" s="45"/>
      <c r="G391" s="45"/>
      <c r="H391" s="63" t="b">
        <f>Q391</f>
        <v>1</v>
      </c>
      <c r="I391" s="62">
        <f>IF(H391,1,0)</f>
        <v>1</v>
      </c>
      <c r="J391" s="21"/>
      <c r="K391" s="21"/>
      <c r="L391" s="22"/>
      <c r="P391" s="22"/>
      <c r="Q391" s="22" t="b">
        <f>NOT(OR(Q389="",Q389="Введите здесь значение"))</f>
        <v>1</v>
      </c>
      <c r="R391" s="46"/>
      <c r="S391" s="46"/>
      <c r="T391" s="46"/>
      <c r="U391" s="46"/>
      <c r="V391" s="47"/>
      <c r="W391" s="46"/>
    </row>
    <row r="392" spans="1:28" ht="17.25" customHeight="1">
      <c r="A392" s="154" t="s">
        <v>815</v>
      </c>
      <c r="B392" s="9"/>
      <c r="C392" s="15"/>
      <c r="D392" s="13"/>
      <c r="E392" s="58"/>
      <c r="F392" s="40"/>
      <c r="G392" s="38"/>
      <c r="H392" s="235" t="s">
        <v>816</v>
      </c>
      <c r="I392" s="242"/>
      <c r="J392" s="242"/>
      <c r="K392" s="242"/>
      <c r="L392" s="242"/>
      <c r="M392" s="242"/>
      <c r="N392" s="242"/>
      <c r="O392" s="242"/>
      <c r="P392" s="242"/>
      <c r="Q392" s="242"/>
      <c r="R392" s="239"/>
      <c r="S392" s="4"/>
      <c r="T392" s="4"/>
      <c r="U392" s="4"/>
      <c r="V392" s="4"/>
      <c r="W392" s="4"/>
      <c r="X392" s="4"/>
      <c r="Y392" s="4"/>
      <c r="Z392" s="4"/>
      <c r="AA392" s="4"/>
      <c r="AB392" s="4"/>
    </row>
    <row r="393" spans="1:28" ht="17.25" customHeight="1">
      <c r="B393" s="9"/>
      <c r="C393" s="15"/>
      <c r="D393" s="13"/>
      <c r="E393" s="16"/>
      <c r="F393" s="26"/>
      <c r="G393" s="39"/>
      <c r="H393" s="240"/>
      <c r="I393" s="243"/>
      <c r="J393" s="243"/>
      <c r="K393" s="243"/>
      <c r="L393" s="243"/>
      <c r="M393" s="243"/>
      <c r="N393" s="243"/>
      <c r="O393" s="243"/>
      <c r="P393" s="243"/>
      <c r="Q393" s="243"/>
      <c r="R393" s="241"/>
      <c r="S393" s="4"/>
      <c r="T393" s="4"/>
      <c r="U393" s="4"/>
      <c r="V393" s="4"/>
      <c r="W393" s="4"/>
      <c r="X393" s="4"/>
      <c r="Y393" s="4"/>
      <c r="Z393" s="4"/>
      <c r="AA393" s="4"/>
      <c r="AB393" s="4"/>
    </row>
    <row r="394" spans="1:28" s="48" customFormat="1" ht="11.25" customHeight="1" thickBot="1">
      <c r="A394" s="153"/>
      <c r="B394" s="51"/>
      <c r="C394" s="42"/>
      <c r="D394" s="13"/>
      <c r="E394" s="14"/>
      <c r="F394" s="45"/>
      <c r="G394" s="37"/>
      <c r="H394" s="64"/>
      <c r="I394" s="77"/>
      <c r="J394" s="46"/>
      <c r="K394" s="46"/>
      <c r="L394" s="46"/>
      <c r="M394" s="46"/>
      <c r="N394" s="47"/>
      <c r="O394" s="46"/>
    </row>
    <row r="395" spans="1:28" ht="33" customHeight="1">
      <c r="A395" s="154" t="s">
        <v>817</v>
      </c>
      <c r="B395" s="9"/>
      <c r="C395" s="15"/>
      <c r="D395" s="13"/>
      <c r="E395" s="14"/>
      <c r="F395" s="45"/>
      <c r="G395" s="45"/>
      <c r="H395" s="71"/>
      <c r="I395" s="53"/>
      <c r="J395" s="41"/>
      <c r="K395" s="235" t="s">
        <v>818</v>
      </c>
      <c r="L395" s="236"/>
      <c r="M395" s="49"/>
      <c r="N395" s="261" t="s">
        <v>386</v>
      </c>
      <c r="O395" s="262"/>
      <c r="P395" s="27"/>
      <c r="Q395" s="265" t="s">
        <v>387</v>
      </c>
      <c r="R395" s="266"/>
      <c r="S395" s="267"/>
      <c r="T395" s="4"/>
      <c r="U395" s="4"/>
      <c r="V395" s="4"/>
      <c r="W395" s="4"/>
      <c r="X395" s="4"/>
      <c r="Y395" s="4"/>
      <c r="Z395" s="4"/>
      <c r="AA395" s="4"/>
      <c r="AB395" s="4"/>
    </row>
    <row r="396" spans="1:28" ht="33" customHeight="1" thickBot="1">
      <c r="B396" s="9"/>
      <c r="C396" s="15"/>
      <c r="D396" s="13"/>
      <c r="E396" s="14"/>
      <c r="F396" s="45"/>
      <c r="G396" s="45"/>
      <c r="H396" s="43"/>
      <c r="I396" s="16"/>
      <c r="J396" s="26"/>
      <c r="K396" s="237"/>
      <c r="L396" s="238"/>
      <c r="M396" s="50"/>
      <c r="N396" s="263"/>
      <c r="O396" s="264"/>
      <c r="P396" s="28"/>
      <c r="Q396" s="268" t="s">
        <v>388</v>
      </c>
      <c r="R396" s="269"/>
      <c r="S396" s="270"/>
      <c r="T396" s="4"/>
      <c r="U396" s="4"/>
      <c r="V396" s="4"/>
      <c r="W396" s="4"/>
      <c r="X396" s="4"/>
      <c r="Y396" s="4"/>
      <c r="Z396" s="4"/>
      <c r="AA396" s="4"/>
      <c r="AB396" s="4"/>
    </row>
    <row r="397" spans="1:28" s="48" customFormat="1" ht="9.75" customHeight="1" thickBot="1">
      <c r="A397" s="153"/>
      <c r="B397" s="51"/>
      <c r="C397" s="42"/>
      <c r="D397" s="13"/>
      <c r="E397" s="14"/>
      <c r="F397" s="45"/>
      <c r="G397" s="45"/>
      <c r="H397" s="64" t="b">
        <f>AND(N397,Q397)</f>
        <v>1</v>
      </c>
      <c r="I397" s="77">
        <f>IF(H397,1,0)</f>
        <v>1</v>
      </c>
      <c r="J397" s="21"/>
      <c r="K397" s="46"/>
      <c r="L397" s="46"/>
      <c r="M397" s="46"/>
      <c r="N397" s="22" t="b">
        <f t="shared" ref="N397:N400" si="41">NOT(OR(N395="",N395="Укажите здесь ""Имеется"" или ""Отсутствует"""))</f>
        <v>1</v>
      </c>
      <c r="P397" s="22"/>
      <c r="Q397" s="22" t="b">
        <f t="shared" ref="Q397" si="42">OR(N395="Отсутствует",NOT(OR(Q395="",Q395="Укажите здесь ссылку на документ",Q396="",Q396="Укажите здесь название документа и соответствующий номер страницы")))</f>
        <v>1</v>
      </c>
      <c r="R397" s="22"/>
      <c r="S397" s="22"/>
      <c r="T397" s="46"/>
    </row>
    <row r="398" spans="1:28" ht="33" customHeight="1">
      <c r="A398" s="154" t="s">
        <v>819</v>
      </c>
      <c r="B398" s="9"/>
      <c r="C398" s="15"/>
      <c r="D398" s="13"/>
      <c r="E398" s="14"/>
      <c r="F398" s="45"/>
      <c r="G398" s="45"/>
      <c r="H398" s="71"/>
      <c r="I398" s="53"/>
      <c r="J398" s="41"/>
      <c r="K398" s="235" t="s">
        <v>820</v>
      </c>
      <c r="L398" s="236"/>
      <c r="M398" s="49"/>
      <c r="N398" s="261" t="s">
        <v>155</v>
      </c>
      <c r="O398" s="262"/>
      <c r="P398" s="27"/>
      <c r="Q398" s="265" t="s">
        <v>751</v>
      </c>
      <c r="R398" s="266"/>
      <c r="S398" s="267"/>
      <c r="T398" s="4"/>
      <c r="U398" s="4"/>
      <c r="V398" s="4"/>
      <c r="W398" s="4"/>
      <c r="X398" s="4"/>
      <c r="Y398" s="4"/>
      <c r="Z398" s="4"/>
      <c r="AA398" s="4"/>
      <c r="AB398" s="4"/>
    </row>
    <row r="399" spans="1:28" ht="33" customHeight="1" thickBot="1">
      <c r="B399" s="9"/>
      <c r="C399" s="15"/>
      <c r="D399" s="13"/>
      <c r="E399" s="14"/>
      <c r="F399" s="45"/>
      <c r="G399" s="45"/>
      <c r="H399" s="45"/>
      <c r="I399" s="23"/>
      <c r="J399" s="26"/>
      <c r="K399" s="237"/>
      <c r="L399" s="238"/>
      <c r="M399" s="50"/>
      <c r="N399" s="263"/>
      <c r="O399" s="264"/>
      <c r="P399" s="28"/>
      <c r="Q399" s="268" t="s">
        <v>821</v>
      </c>
      <c r="R399" s="269"/>
      <c r="S399" s="270"/>
      <c r="T399" s="4"/>
      <c r="U399" s="4"/>
      <c r="V399" s="4"/>
      <c r="W399" s="4"/>
      <c r="X399" s="4"/>
      <c r="Y399" s="4"/>
      <c r="Z399" s="4"/>
      <c r="AA399" s="4"/>
      <c r="AB399" s="4"/>
    </row>
    <row r="400" spans="1:28" s="48" customFormat="1" ht="9.75" customHeight="1">
      <c r="A400" s="153"/>
      <c r="B400" s="51"/>
      <c r="C400" s="42"/>
      <c r="D400" s="13"/>
      <c r="E400" s="14"/>
      <c r="F400" s="45"/>
      <c r="G400" s="45"/>
      <c r="H400" s="21" t="b">
        <f>AND(N400,Q400)</f>
        <v>1</v>
      </c>
      <c r="I400" s="21">
        <f>IF(H400,1,0)</f>
        <v>1</v>
      </c>
      <c r="J400" s="21"/>
      <c r="K400" s="46"/>
      <c r="L400" s="46"/>
      <c r="M400" s="46"/>
      <c r="N400" s="22" t="b">
        <f t="shared" si="41"/>
        <v>1</v>
      </c>
      <c r="P400" s="22"/>
      <c r="Q400" s="22" t="b">
        <f t="shared" ref="Q400" si="43">OR(N398="Отсутствует",NOT(OR(Q398="",Q398="Укажите здесь ссылку на документ",Q399="",Q399="Укажите здесь название документа и соответствующий номер страницы")))</f>
        <v>1</v>
      </c>
      <c r="R400" s="22"/>
      <c r="S400" s="22"/>
      <c r="T400" s="46"/>
    </row>
    <row r="401" spans="1:28" ht="17.25" customHeight="1">
      <c r="A401" s="154" t="s">
        <v>822</v>
      </c>
      <c r="B401" s="9"/>
      <c r="C401" s="15"/>
      <c r="D401" s="13"/>
      <c r="E401" s="58"/>
      <c r="F401" s="40"/>
      <c r="G401" s="38"/>
      <c r="H401" s="235" t="s">
        <v>823</v>
      </c>
      <c r="I401" s="242"/>
      <c r="J401" s="242"/>
      <c r="K401" s="242"/>
      <c r="L401" s="242"/>
      <c r="M401" s="242"/>
      <c r="N401" s="242"/>
      <c r="O401" s="242"/>
      <c r="P401" s="242"/>
      <c r="Q401" s="242"/>
      <c r="R401" s="239"/>
      <c r="S401" s="4"/>
      <c r="T401" s="4"/>
      <c r="U401" s="4"/>
      <c r="V401" s="4"/>
      <c r="W401" s="4"/>
      <c r="X401" s="4"/>
      <c r="Y401" s="4"/>
      <c r="Z401" s="4"/>
      <c r="AA401" s="4"/>
      <c r="AB401" s="4"/>
    </row>
    <row r="402" spans="1:28" ht="17.25" customHeight="1">
      <c r="B402" s="9"/>
      <c r="C402" s="15"/>
      <c r="D402" s="13"/>
      <c r="E402" s="16"/>
      <c r="F402" s="26"/>
      <c r="G402" s="39"/>
      <c r="H402" s="240"/>
      <c r="I402" s="243"/>
      <c r="J402" s="243"/>
      <c r="K402" s="243"/>
      <c r="L402" s="243"/>
      <c r="M402" s="243"/>
      <c r="N402" s="243"/>
      <c r="O402" s="243"/>
      <c r="P402" s="243"/>
      <c r="Q402" s="243"/>
      <c r="R402" s="241"/>
      <c r="S402" s="4"/>
      <c r="T402" s="4"/>
      <c r="U402" s="4"/>
      <c r="V402" s="4"/>
      <c r="W402" s="4"/>
      <c r="X402" s="4"/>
      <c r="Y402" s="4"/>
      <c r="Z402" s="4"/>
      <c r="AA402" s="4"/>
      <c r="AB402" s="4"/>
    </row>
    <row r="403" spans="1:28" s="48" customFormat="1" ht="11.25" customHeight="1" thickBot="1">
      <c r="A403" s="153"/>
      <c r="B403" s="51"/>
      <c r="C403" s="42"/>
      <c r="D403" s="13"/>
      <c r="E403" s="14"/>
      <c r="F403" s="45"/>
      <c r="G403" s="37"/>
      <c r="H403" s="64"/>
      <c r="I403" s="77"/>
      <c r="J403" s="46"/>
      <c r="K403" s="46"/>
      <c r="L403" s="46"/>
      <c r="M403" s="46"/>
      <c r="N403" s="47"/>
      <c r="O403" s="46"/>
    </row>
    <row r="404" spans="1:28" ht="33" customHeight="1">
      <c r="A404" s="154" t="s">
        <v>824</v>
      </c>
      <c r="B404" s="9"/>
      <c r="C404" s="15"/>
      <c r="D404" s="13"/>
      <c r="E404" s="58"/>
      <c r="F404" s="133"/>
      <c r="G404" s="133"/>
      <c r="H404" s="74"/>
      <c r="I404" s="53"/>
      <c r="J404" s="40"/>
      <c r="K404" s="235" t="s">
        <v>825</v>
      </c>
      <c r="L404" s="239"/>
      <c r="M404" s="169"/>
      <c r="N404" s="225">
        <f>IF(NOT(AND(Справочник!H$19,Справочник!H$60,Q406)),"Этот показатель вычисляется по введенному значению в ячейке справа",ROUND(Q404/(Справочник!G$19-Справочник!G$60)+0.00045,3))</f>
        <v>0.48799999999999999</v>
      </c>
      <c r="O404" s="226"/>
      <c r="P404" s="35"/>
      <c r="Q404" s="229">
        <v>1071</v>
      </c>
      <c r="R404" s="231" t="s">
        <v>826</v>
      </c>
      <c r="S404" s="232"/>
      <c r="X404" s="3"/>
      <c r="Z404" s="4"/>
      <c r="AA404" s="4"/>
      <c r="AB404" s="4"/>
    </row>
    <row r="405" spans="1:28" ht="33" customHeight="1" thickBot="1">
      <c r="B405" s="9"/>
      <c r="C405" s="15"/>
      <c r="D405" s="18"/>
      <c r="E405" s="23"/>
      <c r="F405" s="23"/>
      <c r="G405" s="23"/>
      <c r="H405" s="73"/>
      <c r="I405" s="104"/>
      <c r="J405" s="26"/>
      <c r="K405" s="240"/>
      <c r="L405" s="241"/>
      <c r="M405" s="168"/>
      <c r="N405" s="227"/>
      <c r="O405" s="228"/>
      <c r="P405" s="36"/>
      <c r="Q405" s="230"/>
      <c r="R405" s="233"/>
      <c r="S405" s="234"/>
      <c r="X405" s="3"/>
      <c r="Z405" s="4"/>
      <c r="AA405" s="4"/>
      <c r="AB405" s="4"/>
    </row>
    <row r="406" spans="1:28" s="48" customFormat="1" ht="32.25" customHeight="1">
      <c r="A406" s="153"/>
      <c r="B406" s="51"/>
      <c r="C406" s="42"/>
      <c r="D406" s="133"/>
      <c r="E406" s="133"/>
      <c r="F406" s="45"/>
      <c r="G406" s="45"/>
      <c r="H406" s="63" t="b">
        <f>N406</f>
        <v>1</v>
      </c>
      <c r="I406" s="62">
        <f>IF(H406,1,0)</f>
        <v>1</v>
      </c>
      <c r="J406" s="21"/>
      <c r="K406" s="46"/>
      <c r="L406" s="46"/>
      <c r="M406" s="46"/>
      <c r="N406" s="21" t="b">
        <f>Q406</f>
        <v>1</v>
      </c>
      <c r="O406" s="22"/>
      <c r="P406" s="22"/>
      <c r="Q406" s="22" t="b">
        <f>NOT(OR(Q404="",Q404="Введите здесь значение"))</f>
        <v>1</v>
      </c>
      <c r="R406" s="22"/>
      <c r="S406" s="22"/>
      <c r="T406" s="22"/>
      <c r="U406" s="22"/>
      <c r="V406" s="46"/>
      <c r="W406" s="46"/>
      <c r="X406" s="46"/>
      <c r="Y406" s="46"/>
      <c r="Z406" s="46"/>
      <c r="AA406" s="47"/>
      <c r="AB406" s="46"/>
    </row>
    <row r="407" spans="1:28" ht="18" customHeight="1">
      <c r="A407" s="154" t="s">
        <v>827</v>
      </c>
      <c r="B407" s="9"/>
      <c r="C407" s="24"/>
      <c r="D407" s="300" t="s">
        <v>828</v>
      </c>
      <c r="E407" s="301"/>
      <c r="F407" s="301"/>
      <c r="G407" s="301"/>
      <c r="H407" s="301"/>
      <c r="I407" s="301"/>
      <c r="J407" s="301"/>
      <c r="K407" s="301"/>
      <c r="L407" s="301"/>
      <c r="M407" s="301"/>
      <c r="N407" s="301"/>
      <c r="O407" s="301"/>
      <c r="P407" s="301"/>
      <c r="Q407" s="301"/>
      <c r="R407" s="302"/>
      <c r="S407" s="10"/>
      <c r="T407" s="10"/>
      <c r="U407" s="10"/>
    </row>
    <row r="408" spans="1:28" s="8" customFormat="1" ht="18" customHeight="1">
      <c r="A408" s="154"/>
      <c r="B408" s="9"/>
      <c r="C408" s="25"/>
      <c r="D408" s="303"/>
      <c r="E408" s="304"/>
      <c r="F408" s="304"/>
      <c r="G408" s="304"/>
      <c r="H408" s="304"/>
      <c r="I408" s="304"/>
      <c r="J408" s="304"/>
      <c r="K408" s="304"/>
      <c r="L408" s="304"/>
      <c r="M408" s="304"/>
      <c r="N408" s="304"/>
      <c r="O408" s="304"/>
      <c r="P408" s="304"/>
      <c r="Q408" s="304"/>
      <c r="R408" s="305"/>
      <c r="S408" s="10"/>
      <c r="T408" s="10"/>
      <c r="U408" s="10"/>
      <c r="V408" s="6"/>
      <c r="W408" s="6"/>
      <c r="X408" s="6"/>
      <c r="Y408" s="6"/>
      <c r="Z408" s="6"/>
      <c r="AA408" s="7"/>
      <c r="AB408" s="6"/>
    </row>
    <row r="409" spans="1:28" s="8" customFormat="1" ht="11.25" hidden="1" customHeight="1">
      <c r="A409" s="154"/>
      <c r="B409" s="9"/>
      <c r="C409" s="12"/>
      <c r="D409" s="13"/>
      <c r="E409" s="14"/>
      <c r="F409" s="18"/>
      <c r="G409" s="18"/>
      <c r="H409" s="70"/>
      <c r="I409" s="5"/>
      <c r="J409" s="5"/>
      <c r="K409" s="6"/>
      <c r="L409" s="6"/>
      <c r="M409" s="6"/>
      <c r="N409" s="5"/>
      <c r="O409" s="5"/>
      <c r="P409" s="5"/>
      <c r="Q409" s="5"/>
      <c r="R409" s="5"/>
      <c r="S409" s="5"/>
      <c r="T409" s="5"/>
      <c r="U409" s="5"/>
      <c r="V409" s="6"/>
      <c r="W409" s="6"/>
      <c r="X409" s="6"/>
      <c r="Y409" s="6"/>
      <c r="Z409" s="6"/>
      <c r="AA409" s="7"/>
      <c r="AB409" s="6"/>
    </row>
    <row r="410" spans="1:28" ht="14.25" customHeight="1">
      <c r="B410" s="9"/>
      <c r="C410" s="15"/>
      <c r="D410" s="43"/>
      <c r="E410" s="137"/>
      <c r="F410" s="281" t="s">
        <v>11</v>
      </c>
      <c r="G410" s="282"/>
      <c r="H410" s="282"/>
      <c r="I410" s="282"/>
      <c r="J410" s="282"/>
      <c r="K410" s="282"/>
      <c r="L410" s="282"/>
      <c r="M410" s="282"/>
      <c r="N410" s="282"/>
      <c r="O410" s="282"/>
      <c r="P410" s="282"/>
      <c r="Q410" s="282"/>
      <c r="R410" s="283"/>
      <c r="S410" s="30"/>
      <c r="T410" s="30"/>
      <c r="U410" s="30"/>
      <c r="Z410" s="3"/>
      <c r="AA410" s="2"/>
      <c r="AB410" s="4"/>
    </row>
    <row r="411" spans="1:28" ht="14.25" customHeight="1">
      <c r="B411" s="9"/>
      <c r="C411" s="15"/>
      <c r="D411" s="43"/>
      <c r="E411" s="137"/>
      <c r="F411" s="284"/>
      <c r="G411" s="285"/>
      <c r="H411" s="285"/>
      <c r="I411" s="285"/>
      <c r="J411" s="285"/>
      <c r="K411" s="285"/>
      <c r="L411" s="285"/>
      <c r="M411" s="285"/>
      <c r="N411" s="285"/>
      <c r="O411" s="285"/>
      <c r="P411" s="285"/>
      <c r="Q411" s="285"/>
      <c r="R411" s="286"/>
      <c r="S411" s="30"/>
      <c r="T411" s="30"/>
      <c r="U411" s="30"/>
      <c r="Z411" s="3"/>
      <c r="AA411" s="2"/>
      <c r="AB411" s="4"/>
    </row>
    <row r="412" spans="1:28" ht="11.25" customHeight="1">
      <c r="B412" s="9"/>
      <c r="C412" s="15"/>
      <c r="D412" s="43"/>
      <c r="E412" s="44"/>
      <c r="F412" s="18"/>
      <c r="G412" s="18"/>
      <c r="H412" s="21"/>
      <c r="I412" s="29"/>
      <c r="J412" s="17"/>
      <c r="N412" s="30"/>
      <c r="O412" s="30"/>
      <c r="P412" s="30"/>
      <c r="Q412" s="30"/>
      <c r="R412" s="30"/>
      <c r="S412" s="30"/>
      <c r="T412" s="30"/>
      <c r="U412" s="30"/>
      <c r="Z412" s="3"/>
      <c r="AA412" s="2"/>
      <c r="AB412" s="4"/>
    </row>
    <row r="413" spans="1:28" ht="17.25" customHeight="1">
      <c r="A413" s="154" t="s">
        <v>829</v>
      </c>
      <c r="B413" s="9"/>
      <c r="C413" s="15"/>
      <c r="D413" s="43"/>
      <c r="E413" s="59"/>
      <c r="F413" s="40"/>
      <c r="G413" s="38"/>
      <c r="H413" s="235" t="s">
        <v>830</v>
      </c>
      <c r="I413" s="242"/>
      <c r="J413" s="242"/>
      <c r="K413" s="242"/>
      <c r="L413" s="242"/>
      <c r="M413" s="242"/>
      <c r="N413" s="242"/>
      <c r="O413" s="242"/>
      <c r="P413" s="242"/>
      <c r="Q413" s="242"/>
      <c r="R413" s="239"/>
      <c r="S413" s="4"/>
      <c r="T413" s="4"/>
      <c r="U413" s="4"/>
      <c r="V413" s="4"/>
      <c r="W413" s="4"/>
      <c r="X413" s="4"/>
      <c r="Y413" s="4"/>
      <c r="Z413" s="4"/>
      <c r="AA413" s="4"/>
      <c r="AB413" s="4"/>
    </row>
    <row r="414" spans="1:28" ht="17.25" customHeight="1">
      <c r="B414" s="9"/>
      <c r="C414" s="15"/>
      <c r="D414" s="43"/>
      <c r="E414" s="138"/>
      <c r="F414" s="26"/>
      <c r="G414" s="39"/>
      <c r="H414" s="240"/>
      <c r="I414" s="243"/>
      <c r="J414" s="243"/>
      <c r="K414" s="243"/>
      <c r="L414" s="243"/>
      <c r="M414" s="243"/>
      <c r="N414" s="243"/>
      <c r="O414" s="243"/>
      <c r="P414" s="243"/>
      <c r="Q414" s="243"/>
      <c r="R414" s="241"/>
      <c r="S414" s="4"/>
      <c r="T414" s="4"/>
      <c r="U414" s="4"/>
      <c r="V414" s="4"/>
      <c r="W414" s="4"/>
      <c r="X414" s="4"/>
      <c r="Y414" s="4"/>
      <c r="Z414" s="4"/>
      <c r="AA414" s="4"/>
      <c r="AB414" s="4"/>
    </row>
    <row r="415" spans="1:28" s="48" customFormat="1" ht="11.25" customHeight="1" thickBot="1">
      <c r="A415" s="153"/>
      <c r="B415" s="51"/>
      <c r="C415" s="42"/>
      <c r="D415" s="43"/>
      <c r="E415" s="44"/>
      <c r="F415" s="45"/>
      <c r="G415" s="37"/>
      <c r="H415" s="64"/>
      <c r="I415" s="77"/>
      <c r="J415" s="46"/>
      <c r="K415" s="46"/>
      <c r="L415" s="46"/>
      <c r="M415" s="46"/>
      <c r="N415" s="47"/>
      <c r="O415" s="46"/>
    </row>
    <row r="416" spans="1:28" ht="32.25" customHeight="1">
      <c r="A416" s="154" t="s">
        <v>831</v>
      </c>
      <c r="B416" s="9"/>
      <c r="C416" s="15"/>
      <c r="D416" s="13"/>
      <c r="E416" s="14"/>
      <c r="F416" s="18"/>
      <c r="G416" s="18"/>
      <c r="H416" s="43"/>
      <c r="I416" s="53"/>
      <c r="J416" s="40"/>
      <c r="K416" s="235" t="s">
        <v>832</v>
      </c>
      <c r="L416" s="239"/>
      <c r="M416" s="169"/>
      <c r="N416" s="225">
        <f>IF(NOT(AND(Справочник!H$94,Q418)),"Этот показатель вычисляется по введенному значению в ячейке справа",ROUND(Q416/Справочник!G$94+0.00045,3))</f>
        <v>0.6</v>
      </c>
      <c r="O416" s="226"/>
      <c r="P416" s="35"/>
      <c r="Q416" s="229">
        <v>15</v>
      </c>
      <c r="R416" s="231" t="s">
        <v>833</v>
      </c>
      <c r="S416" s="232"/>
      <c r="X416" s="3"/>
      <c r="Z416" s="4"/>
      <c r="AA416" s="4"/>
      <c r="AB416" s="4"/>
    </row>
    <row r="417" spans="1:28" ht="32.25" customHeight="1" thickBot="1">
      <c r="B417" s="9"/>
      <c r="C417" s="15"/>
      <c r="D417" s="13"/>
      <c r="E417" s="14"/>
      <c r="F417" s="18"/>
      <c r="G417" s="18"/>
      <c r="H417" s="45"/>
      <c r="I417" s="61"/>
      <c r="J417" s="26"/>
      <c r="K417" s="240"/>
      <c r="L417" s="241"/>
      <c r="M417" s="168"/>
      <c r="N417" s="227"/>
      <c r="O417" s="228"/>
      <c r="P417" s="36"/>
      <c r="Q417" s="230"/>
      <c r="R417" s="233"/>
      <c r="S417" s="234"/>
      <c r="X417" s="3"/>
      <c r="Z417" s="4"/>
      <c r="AA417" s="4"/>
      <c r="AB417" s="4"/>
    </row>
    <row r="418" spans="1:28" s="48" customFormat="1" ht="11.25" customHeight="1">
      <c r="A418" s="153"/>
      <c r="B418" s="51"/>
      <c r="C418" s="42"/>
      <c r="D418" s="43"/>
      <c r="E418" s="44"/>
      <c r="F418" s="45"/>
      <c r="G418" s="45"/>
      <c r="H418" s="63" t="b">
        <f>N418</f>
        <v>1</v>
      </c>
      <c r="I418" s="62">
        <f>IF(H418,1,0)</f>
        <v>1</v>
      </c>
      <c r="J418" s="21"/>
      <c r="K418" s="46"/>
      <c r="L418" s="46"/>
      <c r="M418" s="46"/>
      <c r="N418" s="21" t="b">
        <f>Q418</f>
        <v>1</v>
      </c>
      <c r="O418" s="22"/>
      <c r="P418" s="22"/>
      <c r="Q418" s="22" t="b">
        <f>NOT(OR(Q416="",Q416="Введите здесь значение"))</f>
        <v>1</v>
      </c>
      <c r="R418" s="22"/>
      <c r="S418" s="22"/>
      <c r="T418" s="22"/>
      <c r="U418" s="22"/>
      <c r="V418" s="46"/>
      <c r="W418" s="46"/>
      <c r="X418" s="46"/>
      <c r="Y418" s="46"/>
      <c r="Z418" s="46"/>
      <c r="AA418" s="47"/>
      <c r="AB418" s="46"/>
    </row>
    <row r="419" spans="1:28" ht="17.25" customHeight="1">
      <c r="A419" s="154" t="s">
        <v>834</v>
      </c>
      <c r="B419" s="9"/>
      <c r="C419" s="15"/>
      <c r="D419" s="43"/>
      <c r="E419" s="59"/>
      <c r="F419" s="40"/>
      <c r="G419" s="38"/>
      <c r="H419" s="235" t="s">
        <v>835</v>
      </c>
      <c r="I419" s="242"/>
      <c r="J419" s="242"/>
      <c r="K419" s="242"/>
      <c r="L419" s="242"/>
      <c r="M419" s="242"/>
      <c r="N419" s="242"/>
      <c r="O419" s="242"/>
      <c r="P419" s="242"/>
      <c r="Q419" s="242"/>
      <c r="R419" s="239"/>
      <c r="S419" s="4"/>
      <c r="T419" s="4"/>
      <c r="U419" s="4"/>
      <c r="V419" s="4"/>
      <c r="W419" s="4"/>
      <c r="X419" s="4"/>
      <c r="Y419" s="4"/>
      <c r="Z419" s="4"/>
      <c r="AA419" s="4"/>
      <c r="AB419" s="4"/>
    </row>
    <row r="420" spans="1:28" ht="17.25" customHeight="1">
      <c r="B420" s="9"/>
      <c r="C420" s="15"/>
      <c r="D420" s="43"/>
      <c r="E420" s="138"/>
      <c r="F420" s="26"/>
      <c r="G420" s="39"/>
      <c r="H420" s="240"/>
      <c r="I420" s="243"/>
      <c r="J420" s="243"/>
      <c r="K420" s="243"/>
      <c r="L420" s="243"/>
      <c r="M420" s="243"/>
      <c r="N420" s="243"/>
      <c r="O420" s="243"/>
      <c r="P420" s="243"/>
      <c r="Q420" s="243"/>
      <c r="R420" s="241"/>
      <c r="S420" s="4"/>
      <c r="T420" s="4"/>
      <c r="U420" s="4"/>
      <c r="V420" s="4"/>
      <c r="W420" s="4"/>
      <c r="X420" s="4"/>
      <c r="Y420" s="4"/>
      <c r="Z420" s="4"/>
      <c r="AA420" s="4"/>
      <c r="AB420" s="4"/>
    </row>
    <row r="421" spans="1:28" s="48" customFormat="1" ht="11.25" customHeight="1" thickBot="1">
      <c r="A421" s="153"/>
      <c r="B421" s="51"/>
      <c r="C421" s="42"/>
      <c r="D421" s="43"/>
      <c r="E421" s="44"/>
      <c r="F421" s="45"/>
      <c r="G421" s="37"/>
      <c r="H421" s="64"/>
      <c r="I421" s="77"/>
      <c r="J421" s="46"/>
      <c r="K421" s="46"/>
      <c r="L421" s="46"/>
      <c r="M421" s="47"/>
      <c r="N421" s="46"/>
    </row>
    <row r="422" spans="1:28" ht="33" customHeight="1">
      <c r="A422" s="154" t="s">
        <v>836</v>
      </c>
      <c r="B422" s="9"/>
      <c r="C422" s="15"/>
      <c r="D422" s="13"/>
      <c r="E422" s="14"/>
      <c r="F422" s="18"/>
      <c r="G422" s="18"/>
      <c r="H422" s="43"/>
      <c r="I422" s="53"/>
      <c r="J422" s="40"/>
      <c r="K422" s="235" t="s">
        <v>837</v>
      </c>
      <c r="L422" s="239"/>
      <c r="M422" s="169"/>
      <c r="N422" s="225">
        <f>IF(NOT(AND(Справочник!H$94,Q424)),"Этот показатель вычисляется по введенному значению в ячейке справа",ROUND(Q422/Справочник!G$94+0.00045,3))</f>
        <v>0.6</v>
      </c>
      <c r="O422" s="226"/>
      <c r="P422" s="35"/>
      <c r="Q422" s="229">
        <v>15</v>
      </c>
      <c r="R422" s="231" t="s">
        <v>838</v>
      </c>
      <c r="S422" s="232"/>
      <c r="X422" s="3"/>
      <c r="Z422" s="4"/>
      <c r="AA422" s="4"/>
      <c r="AB422" s="4"/>
    </row>
    <row r="423" spans="1:28" ht="33" customHeight="1" thickBot="1">
      <c r="B423" s="9"/>
      <c r="C423" s="15"/>
      <c r="D423" s="13"/>
      <c r="E423" s="14"/>
      <c r="F423" s="18"/>
      <c r="G423" s="18"/>
      <c r="H423" s="43"/>
      <c r="I423" s="54"/>
      <c r="J423" s="26"/>
      <c r="K423" s="240"/>
      <c r="L423" s="241"/>
      <c r="M423" s="168"/>
      <c r="N423" s="227"/>
      <c r="O423" s="228"/>
      <c r="P423" s="36"/>
      <c r="Q423" s="230"/>
      <c r="R423" s="233"/>
      <c r="S423" s="234"/>
      <c r="X423" s="3"/>
      <c r="Z423" s="4"/>
      <c r="AA423" s="4"/>
      <c r="AB423" s="4"/>
    </row>
    <row r="424" spans="1:28" s="48" customFormat="1" ht="11.25" customHeight="1" thickBot="1">
      <c r="A424" s="153"/>
      <c r="B424" s="51"/>
      <c r="C424" s="42"/>
      <c r="D424" s="43"/>
      <c r="E424" s="44"/>
      <c r="F424" s="45"/>
      <c r="G424" s="45"/>
      <c r="H424" s="52" t="b">
        <f>N424</f>
        <v>1</v>
      </c>
      <c r="I424" s="55">
        <f>IF(H424,1,0)</f>
        <v>1</v>
      </c>
      <c r="J424" s="21"/>
      <c r="K424" s="46"/>
      <c r="L424" s="46"/>
      <c r="M424" s="46"/>
      <c r="N424" s="21" t="b">
        <f>Q424</f>
        <v>1</v>
      </c>
      <c r="O424" s="22"/>
      <c r="P424" s="22"/>
      <c r="Q424" s="22" t="b">
        <f>NOT(OR(Q422="",Q422="Введите здесь значение"))</f>
        <v>1</v>
      </c>
      <c r="R424" s="22"/>
      <c r="S424" s="22"/>
      <c r="T424" s="22"/>
      <c r="U424" s="22"/>
      <c r="V424" s="46"/>
      <c r="W424" s="46"/>
      <c r="X424" s="46"/>
      <c r="Y424" s="46"/>
      <c r="Z424" s="46"/>
      <c r="AA424" s="47"/>
      <c r="AB424" s="46"/>
    </row>
    <row r="425" spans="1:28" ht="37.5" customHeight="1">
      <c r="A425" s="154" t="s">
        <v>839</v>
      </c>
      <c r="B425" s="9"/>
      <c r="C425" s="15"/>
      <c r="D425" s="13"/>
      <c r="E425" s="14"/>
      <c r="F425" s="18"/>
      <c r="G425" s="18"/>
      <c r="H425" s="43"/>
      <c r="I425" s="53"/>
      <c r="J425" s="40"/>
      <c r="K425" s="221" t="s">
        <v>840</v>
      </c>
      <c r="L425" s="222"/>
      <c r="M425" s="169"/>
      <c r="N425" s="225">
        <f>IF(NOT(AND(Справочник!H$94,Q427)),"Этот показатель вычисляется по введенному значению в ячейке справа",ROUND(Q425/Справочник!G$94+0.00045,3))</f>
        <v>0.36</v>
      </c>
      <c r="O425" s="226"/>
      <c r="P425" s="35"/>
      <c r="Q425" s="229">
        <v>9</v>
      </c>
      <c r="R425" s="231" t="s">
        <v>841</v>
      </c>
      <c r="S425" s="232"/>
      <c r="X425" s="3"/>
      <c r="Z425" s="4"/>
      <c r="AA425" s="4"/>
      <c r="AB425" s="4"/>
    </row>
    <row r="426" spans="1:28" ht="37.5" customHeight="1" thickBot="1">
      <c r="B426" s="9"/>
      <c r="C426" s="15"/>
      <c r="D426" s="13"/>
      <c r="E426" s="14"/>
      <c r="F426" s="18"/>
      <c r="G426" s="18"/>
      <c r="H426" s="45"/>
      <c r="I426" s="101"/>
      <c r="J426" s="26"/>
      <c r="K426" s="223"/>
      <c r="L426" s="224"/>
      <c r="M426" s="168"/>
      <c r="N426" s="227"/>
      <c r="O426" s="228"/>
      <c r="P426" s="36"/>
      <c r="Q426" s="230"/>
      <c r="R426" s="233"/>
      <c r="S426" s="234"/>
      <c r="X426" s="3"/>
      <c r="Z426" s="4"/>
      <c r="AA426" s="4"/>
      <c r="AB426" s="4"/>
    </row>
    <row r="427" spans="1:28" s="48" customFormat="1" ht="11.25" customHeight="1">
      <c r="A427" s="153"/>
      <c r="B427" s="51"/>
      <c r="C427" s="42"/>
      <c r="D427" s="43"/>
      <c r="E427" s="44"/>
      <c r="F427" s="45"/>
      <c r="G427" s="45"/>
      <c r="H427" s="63" t="b">
        <f>N427</f>
        <v>1</v>
      </c>
      <c r="I427" s="62">
        <f>IF(H427,1,0)</f>
        <v>1</v>
      </c>
      <c r="J427" s="21"/>
      <c r="K427" s="46"/>
      <c r="L427" s="46"/>
      <c r="M427" s="46"/>
      <c r="N427" s="21" t="b">
        <f>Q427</f>
        <v>1</v>
      </c>
      <c r="O427" s="22"/>
      <c r="P427" s="22"/>
      <c r="Q427" s="22" t="b">
        <f>NOT(OR(Q425="",Q425="Введите здесь значение"))</f>
        <v>1</v>
      </c>
      <c r="R427" s="22"/>
      <c r="S427" s="22"/>
      <c r="T427" s="22"/>
      <c r="U427" s="22"/>
      <c r="V427" s="46"/>
      <c r="W427" s="46"/>
      <c r="X427" s="46"/>
      <c r="Y427" s="46"/>
      <c r="Z427" s="46"/>
      <c r="AA427" s="47"/>
      <c r="AB427" s="46"/>
    </row>
    <row r="428" spans="1:28" ht="18" customHeight="1">
      <c r="A428" s="154" t="s">
        <v>842</v>
      </c>
      <c r="B428" s="9"/>
      <c r="C428" s="15"/>
      <c r="D428" s="43"/>
      <c r="E428" s="59"/>
      <c r="F428" s="40"/>
      <c r="G428" s="38"/>
      <c r="H428" s="235" t="s">
        <v>843</v>
      </c>
      <c r="I428" s="242"/>
      <c r="J428" s="242"/>
      <c r="K428" s="242"/>
      <c r="L428" s="242"/>
      <c r="M428" s="242"/>
      <c r="N428" s="242"/>
      <c r="O428" s="242"/>
      <c r="P428" s="242"/>
      <c r="Q428" s="242"/>
      <c r="R428" s="239"/>
      <c r="S428" s="4"/>
      <c r="T428" s="4"/>
      <c r="U428" s="4"/>
      <c r="V428" s="4"/>
      <c r="W428" s="4"/>
      <c r="X428" s="4"/>
      <c r="Y428" s="4"/>
      <c r="Z428" s="4"/>
      <c r="AA428" s="4"/>
      <c r="AB428" s="4"/>
    </row>
    <row r="429" spans="1:28" ht="18" customHeight="1">
      <c r="B429" s="9"/>
      <c r="C429" s="15"/>
      <c r="D429" s="43"/>
      <c r="E429" s="138"/>
      <c r="F429" s="26"/>
      <c r="G429" s="39"/>
      <c r="H429" s="240"/>
      <c r="I429" s="243"/>
      <c r="J429" s="243"/>
      <c r="K429" s="243"/>
      <c r="L429" s="243"/>
      <c r="M429" s="243"/>
      <c r="N429" s="243"/>
      <c r="O429" s="243"/>
      <c r="P429" s="243"/>
      <c r="Q429" s="243"/>
      <c r="R429" s="241"/>
      <c r="S429" s="4"/>
      <c r="T429" s="4"/>
      <c r="U429" s="4"/>
      <c r="V429" s="4"/>
      <c r="W429" s="4"/>
      <c r="X429" s="4"/>
      <c r="Y429" s="4"/>
      <c r="Z429" s="4"/>
      <c r="AA429" s="4"/>
      <c r="AB429" s="4"/>
    </row>
    <row r="430" spans="1:28" s="48" customFormat="1" ht="11.25" customHeight="1" thickBot="1">
      <c r="A430" s="153"/>
      <c r="B430" s="51"/>
      <c r="C430" s="42"/>
      <c r="D430" s="43"/>
      <c r="E430" s="44"/>
      <c r="F430" s="45"/>
      <c r="G430" s="37"/>
      <c r="H430" s="64"/>
      <c r="I430" s="77"/>
      <c r="J430" s="46"/>
      <c r="K430" s="46"/>
      <c r="L430" s="46"/>
      <c r="M430" s="46"/>
      <c r="N430" s="47"/>
      <c r="O430" s="46"/>
    </row>
    <row r="431" spans="1:28" ht="33" customHeight="1">
      <c r="A431" s="154" t="s">
        <v>844</v>
      </c>
      <c r="B431" s="9"/>
      <c r="C431" s="15"/>
      <c r="D431" s="13"/>
      <c r="E431" s="14"/>
      <c r="F431" s="18"/>
      <c r="G431" s="18"/>
      <c r="H431" s="43"/>
      <c r="I431" s="53"/>
      <c r="J431" s="40"/>
      <c r="K431" s="221" t="s">
        <v>845</v>
      </c>
      <c r="L431" s="222"/>
      <c r="M431" s="169"/>
      <c r="N431" s="225">
        <f>IF(NOT(AND(Справочник!H$94,Q433)),"Этот показатель вычисляется по введенному значению в ячейке справа",ROUND(Q431/Справочник!G$94+0.00045,3))</f>
        <v>1</v>
      </c>
      <c r="O431" s="226"/>
      <c r="P431" s="35"/>
      <c r="Q431" s="229">
        <v>25</v>
      </c>
      <c r="R431" s="231" t="s">
        <v>846</v>
      </c>
      <c r="S431" s="232"/>
      <c r="X431" s="3"/>
      <c r="Z431" s="4"/>
      <c r="AA431" s="4"/>
      <c r="AB431" s="4"/>
    </row>
    <row r="432" spans="1:28" ht="33" customHeight="1" thickBot="1">
      <c r="B432" s="9"/>
      <c r="C432" s="15"/>
      <c r="D432" s="13"/>
      <c r="E432" s="14"/>
      <c r="F432" s="18"/>
      <c r="G432" s="18"/>
      <c r="H432" s="43"/>
      <c r="I432" s="54"/>
      <c r="J432" s="26"/>
      <c r="K432" s="223"/>
      <c r="L432" s="224"/>
      <c r="M432" s="168"/>
      <c r="N432" s="227"/>
      <c r="O432" s="228"/>
      <c r="P432" s="36"/>
      <c r="Q432" s="230"/>
      <c r="R432" s="233"/>
      <c r="S432" s="234"/>
      <c r="X432" s="3"/>
      <c r="Z432" s="4"/>
      <c r="AA432" s="4"/>
      <c r="AB432" s="4"/>
    </row>
    <row r="433" spans="1:28" s="48" customFormat="1" ht="11.25" customHeight="1" thickBot="1">
      <c r="A433" s="153"/>
      <c r="B433" s="51"/>
      <c r="C433" s="42"/>
      <c r="D433" s="43"/>
      <c r="E433" s="44"/>
      <c r="F433" s="45"/>
      <c r="G433" s="45"/>
      <c r="H433" s="52" t="b">
        <f>N433</f>
        <v>1</v>
      </c>
      <c r="I433" s="55">
        <f>IF(H433,1,0)</f>
        <v>1</v>
      </c>
      <c r="J433" s="21"/>
      <c r="K433" s="46"/>
      <c r="L433" s="46"/>
      <c r="M433" s="46"/>
      <c r="N433" s="21" t="b">
        <f>Q433</f>
        <v>1</v>
      </c>
      <c r="O433" s="22"/>
      <c r="P433" s="22"/>
      <c r="Q433" s="22" t="b">
        <f>NOT(OR(Q431="",Q431="Введите здесь значение"))</f>
        <v>1</v>
      </c>
      <c r="R433" s="22"/>
      <c r="S433" s="22"/>
      <c r="T433" s="22"/>
      <c r="U433" s="22"/>
      <c r="V433" s="46"/>
      <c r="W433" s="46"/>
      <c r="X433" s="46"/>
      <c r="Y433" s="46"/>
      <c r="Z433" s="46"/>
      <c r="AA433" s="47"/>
      <c r="AB433" s="46"/>
    </row>
    <row r="434" spans="1:28" ht="33" customHeight="1">
      <c r="A434" s="154" t="s">
        <v>847</v>
      </c>
      <c r="B434" s="9"/>
      <c r="C434" s="15"/>
      <c r="D434" s="13"/>
      <c r="E434" s="14"/>
      <c r="F434" s="18"/>
      <c r="G434" s="18"/>
      <c r="H434" s="43"/>
      <c r="I434" s="53"/>
      <c r="J434" s="40"/>
      <c r="K434" s="235" t="s">
        <v>848</v>
      </c>
      <c r="L434" s="239"/>
      <c r="M434" s="169"/>
      <c r="N434" s="225">
        <f>IF(NOT(AND(Справочник!H$99,Q436)),"Этот показатель вычисляется по введенному значению в ячейке справа",ROUND(Q434/Справочник!G$99+0.00045,3))</f>
        <v>1.2E-2</v>
      </c>
      <c r="O434" s="226"/>
      <c r="P434" s="35"/>
      <c r="Q434" s="229">
        <v>1</v>
      </c>
      <c r="R434" s="231" t="s">
        <v>849</v>
      </c>
      <c r="S434" s="232"/>
      <c r="X434" s="3"/>
      <c r="Z434" s="4"/>
      <c r="AA434" s="4"/>
      <c r="AB434" s="4"/>
    </row>
    <row r="435" spans="1:28" ht="33" customHeight="1" thickBot="1">
      <c r="B435" s="9"/>
      <c r="C435" s="15"/>
      <c r="D435" s="13"/>
      <c r="E435" s="14"/>
      <c r="F435" s="18"/>
      <c r="G435" s="18"/>
      <c r="H435" s="43"/>
      <c r="I435" s="54"/>
      <c r="J435" s="26"/>
      <c r="K435" s="240"/>
      <c r="L435" s="241"/>
      <c r="M435" s="168"/>
      <c r="N435" s="227"/>
      <c r="O435" s="228"/>
      <c r="P435" s="36"/>
      <c r="Q435" s="230"/>
      <c r="R435" s="233"/>
      <c r="S435" s="234"/>
      <c r="X435" s="3"/>
      <c r="Z435" s="4"/>
      <c r="AA435" s="4"/>
      <c r="AB435" s="4"/>
    </row>
    <row r="436" spans="1:28" s="48" customFormat="1" ht="11.25" customHeight="1" thickBot="1">
      <c r="A436" s="153"/>
      <c r="B436" s="51"/>
      <c r="C436" s="42"/>
      <c r="D436" s="43"/>
      <c r="E436" s="44"/>
      <c r="F436" s="45"/>
      <c r="G436" s="45"/>
      <c r="H436" s="52" t="b">
        <f>N436</f>
        <v>1</v>
      </c>
      <c r="I436" s="55">
        <f>IF(H436,1,0)</f>
        <v>1</v>
      </c>
      <c r="J436" s="21"/>
      <c r="K436" s="46"/>
      <c r="L436" s="46"/>
      <c r="M436" s="46"/>
      <c r="N436" s="21" t="b">
        <f>Q436</f>
        <v>1</v>
      </c>
      <c r="O436" s="22"/>
      <c r="P436" s="22"/>
      <c r="Q436" s="22" t="b">
        <f>NOT(OR(Q434="",Q434="Введите здесь значение"))</f>
        <v>1</v>
      </c>
      <c r="R436" s="22"/>
      <c r="S436" s="22"/>
      <c r="T436" s="22"/>
      <c r="U436" s="22"/>
      <c r="V436" s="46"/>
      <c r="W436" s="46"/>
      <c r="X436" s="46"/>
      <c r="Y436" s="46"/>
      <c r="Z436" s="46"/>
      <c r="AA436" s="47"/>
      <c r="AB436" s="46"/>
    </row>
    <row r="437" spans="1:28" ht="39" customHeight="1">
      <c r="A437" s="154" t="s">
        <v>850</v>
      </c>
      <c r="B437" s="9"/>
      <c r="C437" s="15"/>
      <c r="D437" s="13"/>
      <c r="E437" s="14"/>
      <c r="F437" s="18"/>
      <c r="G437" s="18"/>
      <c r="H437" s="43"/>
      <c r="I437" s="53"/>
      <c r="J437" s="40"/>
      <c r="K437" s="235" t="s">
        <v>851</v>
      </c>
      <c r="L437" s="239"/>
      <c r="M437" s="169"/>
      <c r="N437" s="225">
        <f>IF(NOT(AND(Справочник!H$99,Q439)),"Этот показатель вычисляется по введенному значению в ячейке справа",ROUND(Q437/Справочник!G$99+0.00045,3))</f>
        <v>1</v>
      </c>
      <c r="O437" s="226"/>
      <c r="P437" s="35"/>
      <c r="Q437" s="229">
        <v>86</v>
      </c>
      <c r="R437" s="287" t="s">
        <v>852</v>
      </c>
      <c r="S437" s="288"/>
      <c r="X437" s="3"/>
      <c r="Z437" s="4"/>
      <c r="AA437" s="4"/>
      <c r="AB437" s="4"/>
    </row>
    <row r="438" spans="1:28" ht="39" customHeight="1" thickBot="1">
      <c r="B438" s="9"/>
      <c r="C438" s="15"/>
      <c r="D438" s="13"/>
      <c r="E438" s="14"/>
      <c r="F438" s="18"/>
      <c r="G438" s="18"/>
      <c r="H438" s="43"/>
      <c r="I438" s="100"/>
      <c r="J438" s="26"/>
      <c r="K438" s="240"/>
      <c r="L438" s="241"/>
      <c r="M438" s="168"/>
      <c r="N438" s="227"/>
      <c r="O438" s="228"/>
      <c r="P438" s="36"/>
      <c r="Q438" s="230"/>
      <c r="R438" s="289"/>
      <c r="S438" s="290"/>
      <c r="X438" s="3"/>
      <c r="Z438" s="4"/>
      <c r="AA438" s="4"/>
      <c r="AB438" s="4"/>
    </row>
    <row r="439" spans="1:28" s="48" customFormat="1" ht="11.25" customHeight="1" thickBot="1">
      <c r="A439" s="153"/>
      <c r="B439" s="51"/>
      <c r="C439" s="42"/>
      <c r="D439" s="43"/>
      <c r="E439" s="44"/>
      <c r="F439" s="45"/>
      <c r="G439" s="45"/>
      <c r="H439" s="52" t="b">
        <f>N439</f>
        <v>1</v>
      </c>
      <c r="I439" s="55">
        <f>IF(H439,1,0)</f>
        <v>1</v>
      </c>
      <c r="J439" s="21"/>
      <c r="K439" s="46"/>
      <c r="L439" s="46"/>
      <c r="M439" s="46"/>
      <c r="N439" s="21" t="b">
        <f>Q439</f>
        <v>1</v>
      </c>
      <c r="O439" s="22"/>
      <c r="P439" s="22"/>
      <c r="Q439" s="22" t="b">
        <f>NOT(OR(Q437="",Q437="Введите здесь значение"))</f>
        <v>1</v>
      </c>
      <c r="R439" s="22"/>
      <c r="S439" s="22"/>
      <c r="T439" s="22"/>
      <c r="U439" s="22"/>
      <c r="V439" s="46"/>
      <c r="W439" s="46"/>
      <c r="X439" s="46"/>
      <c r="Y439" s="46"/>
      <c r="Z439" s="46"/>
      <c r="AA439" s="47"/>
      <c r="AB439" s="46"/>
    </row>
    <row r="440" spans="1:28" ht="39" customHeight="1">
      <c r="A440" s="154" t="s">
        <v>853</v>
      </c>
      <c r="B440" s="9"/>
      <c r="C440" s="15"/>
      <c r="D440" s="13"/>
      <c r="E440" s="14"/>
      <c r="F440" s="18"/>
      <c r="G440" s="18"/>
      <c r="H440" s="43"/>
      <c r="I440" s="53"/>
      <c r="J440" s="40"/>
      <c r="K440" s="235" t="s">
        <v>854</v>
      </c>
      <c r="L440" s="239"/>
      <c r="M440" s="169"/>
      <c r="N440" s="225">
        <f>IF(NOT(AND(Справочник!H$99,Q442)),"Этот показатель вычисляется по введенному значению в ячейке справа",ROUND(Q440/Справочник!G$99+0.00045,3))</f>
        <v>1</v>
      </c>
      <c r="O440" s="226"/>
      <c r="P440" s="35"/>
      <c r="Q440" s="229">
        <v>86</v>
      </c>
      <c r="R440" s="231" t="s">
        <v>855</v>
      </c>
      <c r="S440" s="232"/>
      <c r="X440" s="3"/>
      <c r="Z440" s="4"/>
      <c r="AA440" s="4"/>
      <c r="AB440" s="4"/>
    </row>
    <row r="441" spans="1:28" ht="39" customHeight="1" thickBot="1">
      <c r="B441" s="9"/>
      <c r="C441" s="15"/>
      <c r="D441" s="13"/>
      <c r="E441" s="14"/>
      <c r="F441" s="18"/>
      <c r="G441" s="18"/>
      <c r="H441" s="43"/>
      <c r="I441" s="54"/>
      <c r="J441" s="26"/>
      <c r="K441" s="240"/>
      <c r="L441" s="241"/>
      <c r="M441" s="168"/>
      <c r="N441" s="227"/>
      <c r="O441" s="228"/>
      <c r="P441" s="36"/>
      <c r="Q441" s="230"/>
      <c r="R441" s="233"/>
      <c r="S441" s="234"/>
      <c r="X441" s="3"/>
      <c r="Z441" s="4"/>
      <c r="AA441" s="4"/>
      <c r="AB441" s="4"/>
    </row>
    <row r="442" spans="1:28" s="48" customFormat="1" ht="11.25" customHeight="1" thickBot="1">
      <c r="A442" s="153"/>
      <c r="B442" s="51"/>
      <c r="C442" s="42"/>
      <c r="D442" s="43"/>
      <c r="E442" s="44"/>
      <c r="F442" s="45"/>
      <c r="G442" s="45"/>
      <c r="H442" s="52" t="b">
        <f>N442</f>
        <v>1</v>
      </c>
      <c r="I442" s="55">
        <f>IF(H442,1,0)</f>
        <v>1</v>
      </c>
      <c r="J442" s="21"/>
      <c r="K442" s="46"/>
      <c r="L442" s="46"/>
      <c r="M442" s="46"/>
      <c r="N442" s="21" t="b">
        <f>Q442</f>
        <v>1</v>
      </c>
      <c r="O442" s="22"/>
      <c r="P442" s="22"/>
      <c r="Q442" s="22" t="b">
        <f>NOT(OR(Q440="",Q440="Введите здесь значение"))</f>
        <v>1</v>
      </c>
      <c r="R442" s="22"/>
      <c r="S442" s="22"/>
      <c r="T442" s="22"/>
      <c r="U442" s="22"/>
      <c r="V442" s="46"/>
      <c r="W442" s="46"/>
      <c r="X442" s="46"/>
      <c r="Y442" s="46"/>
      <c r="Z442" s="46"/>
      <c r="AA442" s="47"/>
      <c r="AB442" s="46"/>
    </row>
    <row r="443" spans="1:28" ht="60" customHeight="1">
      <c r="A443" s="154" t="s">
        <v>856</v>
      </c>
      <c r="B443" s="9"/>
      <c r="C443" s="15"/>
      <c r="D443" s="13"/>
      <c r="E443" s="14"/>
      <c r="F443" s="18"/>
      <c r="G443" s="18"/>
      <c r="H443" s="43"/>
      <c r="I443" s="53"/>
      <c r="J443" s="40"/>
      <c r="K443" s="221" t="s">
        <v>857</v>
      </c>
      <c r="L443" s="222"/>
      <c r="M443" s="169"/>
      <c r="N443" s="225">
        <f>IF(NOT(AND(Справочник!H$94,Q445)),"Этот показатель вычисляется по введенному значению в ячейке справа",ROUND(Q443/Справочник!G$94+0.00045,3))</f>
        <v>0.44</v>
      </c>
      <c r="O443" s="226"/>
      <c r="P443" s="35"/>
      <c r="Q443" s="229">
        <v>11</v>
      </c>
      <c r="R443" s="231" t="s">
        <v>858</v>
      </c>
      <c r="S443" s="232"/>
      <c r="X443" s="3"/>
      <c r="Z443" s="4"/>
      <c r="AA443" s="4"/>
      <c r="AB443" s="4"/>
    </row>
    <row r="444" spans="1:28" ht="60" customHeight="1" thickBot="1">
      <c r="B444" s="9"/>
      <c r="C444" s="15"/>
      <c r="D444" s="13"/>
      <c r="E444" s="14"/>
      <c r="F444" s="18"/>
      <c r="G444" s="18"/>
      <c r="H444" s="43"/>
      <c r="I444" s="54"/>
      <c r="J444" s="26"/>
      <c r="K444" s="223"/>
      <c r="L444" s="224"/>
      <c r="M444" s="168"/>
      <c r="N444" s="227"/>
      <c r="O444" s="228"/>
      <c r="P444" s="36"/>
      <c r="Q444" s="230"/>
      <c r="R444" s="233"/>
      <c r="S444" s="234"/>
      <c r="X444" s="3"/>
      <c r="Z444" s="4"/>
      <c r="AA444" s="4"/>
      <c r="AB444" s="4"/>
    </row>
    <row r="445" spans="1:28" s="48" customFormat="1" ht="11.25" customHeight="1" thickBot="1">
      <c r="A445" s="153"/>
      <c r="B445" s="51"/>
      <c r="C445" s="42"/>
      <c r="D445" s="43"/>
      <c r="E445" s="44"/>
      <c r="F445" s="45"/>
      <c r="G445" s="45"/>
      <c r="H445" s="52" t="b">
        <f>N445</f>
        <v>1</v>
      </c>
      <c r="I445" s="55">
        <f>IF(H445,1,0)</f>
        <v>1</v>
      </c>
      <c r="J445" s="21"/>
      <c r="K445" s="46"/>
      <c r="L445" s="46"/>
      <c r="M445" s="46"/>
      <c r="N445" s="21" t="b">
        <f>Q445</f>
        <v>1</v>
      </c>
      <c r="O445" s="22"/>
      <c r="P445" s="22"/>
      <c r="Q445" s="22" t="b">
        <f>NOT(OR(Q443="",Q443="Введите здесь значение"))</f>
        <v>1</v>
      </c>
      <c r="R445" s="22"/>
      <c r="S445" s="22"/>
      <c r="T445" s="22"/>
      <c r="U445" s="22"/>
      <c r="V445" s="46"/>
      <c r="W445" s="46"/>
      <c r="X445" s="46"/>
      <c r="Y445" s="46"/>
      <c r="Z445" s="46"/>
      <c r="AA445" s="47"/>
      <c r="AB445" s="46"/>
    </row>
    <row r="446" spans="1:28" ht="63" customHeight="1">
      <c r="A446" s="154" t="s">
        <v>859</v>
      </c>
      <c r="B446" s="9"/>
      <c r="C446" s="15"/>
      <c r="D446" s="13"/>
      <c r="E446" s="14"/>
      <c r="F446" s="18"/>
      <c r="G446" s="18"/>
      <c r="H446" s="43"/>
      <c r="I446" s="53"/>
      <c r="J446" s="40"/>
      <c r="K446" s="235" t="s">
        <v>860</v>
      </c>
      <c r="L446" s="239"/>
      <c r="M446" s="169"/>
      <c r="N446" s="225">
        <f>IF(NOT(AND(Справочник!H$94,Q448)),"Этот показатель вычисляется по введенному значению в ячейке справа",ROUND(Q446/Справочник!G$94+0.00045,3))</f>
        <v>0.44</v>
      </c>
      <c r="O446" s="226"/>
      <c r="P446" s="35"/>
      <c r="Q446" s="229">
        <v>11</v>
      </c>
      <c r="R446" s="231" t="s">
        <v>861</v>
      </c>
      <c r="S446" s="232"/>
      <c r="X446" s="3"/>
      <c r="Z446" s="4"/>
      <c r="AA446" s="4"/>
      <c r="AB446" s="4"/>
    </row>
    <row r="447" spans="1:28" ht="63" customHeight="1" thickBot="1">
      <c r="B447" s="9"/>
      <c r="C447" s="15"/>
      <c r="D447" s="13"/>
      <c r="E447" s="14"/>
      <c r="F447" s="18"/>
      <c r="G447" s="18"/>
      <c r="H447" s="43"/>
      <c r="I447" s="54"/>
      <c r="J447" s="26"/>
      <c r="K447" s="240"/>
      <c r="L447" s="241"/>
      <c r="M447" s="168"/>
      <c r="N447" s="227"/>
      <c r="O447" s="228"/>
      <c r="P447" s="36"/>
      <c r="Q447" s="230"/>
      <c r="R447" s="233"/>
      <c r="S447" s="234"/>
      <c r="X447" s="3"/>
      <c r="Z447" s="4"/>
      <c r="AA447" s="4"/>
      <c r="AB447" s="4"/>
    </row>
    <row r="448" spans="1:28" s="48" customFormat="1" ht="11.25" customHeight="1" thickBot="1">
      <c r="A448" s="153"/>
      <c r="B448" s="51"/>
      <c r="C448" s="42"/>
      <c r="D448" s="43"/>
      <c r="E448" s="44"/>
      <c r="F448" s="45"/>
      <c r="G448" s="45"/>
      <c r="H448" s="52" t="b">
        <f>N448</f>
        <v>1</v>
      </c>
      <c r="I448" s="55">
        <f>IF(H448,1,0)</f>
        <v>1</v>
      </c>
      <c r="J448" s="21"/>
      <c r="K448" s="46"/>
      <c r="L448" s="46"/>
      <c r="M448" s="46"/>
      <c r="N448" s="21" t="b">
        <f>Q448</f>
        <v>1</v>
      </c>
      <c r="O448" s="22"/>
      <c r="P448" s="22"/>
      <c r="Q448" s="22" t="b">
        <f>NOT(OR(Q446="",Q446="Введите здесь значение"))</f>
        <v>1</v>
      </c>
      <c r="R448" s="22"/>
      <c r="S448" s="22"/>
      <c r="T448" s="22"/>
      <c r="U448" s="22"/>
      <c r="V448" s="46"/>
      <c r="W448" s="46"/>
      <c r="X448" s="46"/>
      <c r="Y448" s="46"/>
      <c r="Z448" s="46"/>
      <c r="AA448" s="47"/>
      <c r="AB448" s="46"/>
    </row>
    <row r="449" spans="1:28" ht="33" customHeight="1">
      <c r="A449" s="154" t="s">
        <v>862</v>
      </c>
      <c r="B449" s="9"/>
      <c r="C449" s="15"/>
      <c r="D449" s="13"/>
      <c r="E449" s="14"/>
      <c r="F449" s="18"/>
      <c r="G449" s="18"/>
      <c r="H449" s="43"/>
      <c r="I449" s="53"/>
      <c r="J449" s="40"/>
      <c r="K449" s="235" t="s">
        <v>863</v>
      </c>
      <c r="L449" s="239"/>
      <c r="M449" s="169"/>
      <c r="N449" s="225">
        <f>IF(NOT(AND(Справочник!H$94,Q451)),"Этот показатель вычисляется по введенному значению в ячейке справа",ROUND(Q449/Справочник!G$94+0.00045,3))</f>
        <v>1</v>
      </c>
      <c r="O449" s="226"/>
      <c r="P449" s="35"/>
      <c r="Q449" s="229">
        <v>25</v>
      </c>
      <c r="R449" s="231" t="s">
        <v>864</v>
      </c>
      <c r="S449" s="232"/>
      <c r="X449" s="3"/>
      <c r="Z449" s="4"/>
      <c r="AA449" s="4"/>
      <c r="AB449" s="4"/>
    </row>
    <row r="450" spans="1:28" ht="33" customHeight="1" thickBot="1">
      <c r="B450" s="9"/>
      <c r="C450" s="15"/>
      <c r="D450" s="13"/>
      <c r="E450" s="14"/>
      <c r="F450" s="18"/>
      <c r="G450" s="18"/>
      <c r="H450" s="43"/>
      <c r="I450" s="54"/>
      <c r="J450" s="26"/>
      <c r="K450" s="240"/>
      <c r="L450" s="241"/>
      <c r="M450" s="168"/>
      <c r="N450" s="227"/>
      <c r="O450" s="228"/>
      <c r="P450" s="36"/>
      <c r="Q450" s="230"/>
      <c r="R450" s="233"/>
      <c r="S450" s="234"/>
      <c r="X450" s="3"/>
      <c r="Z450" s="4"/>
      <c r="AA450" s="4"/>
      <c r="AB450" s="4"/>
    </row>
    <row r="451" spans="1:28" s="48" customFormat="1" ht="11.25" customHeight="1" thickBot="1">
      <c r="A451" s="153"/>
      <c r="B451" s="51"/>
      <c r="C451" s="42"/>
      <c r="D451" s="43"/>
      <c r="E451" s="44"/>
      <c r="F451" s="45"/>
      <c r="G451" s="45"/>
      <c r="H451" s="52" t="b">
        <f>N451</f>
        <v>1</v>
      </c>
      <c r="I451" s="55">
        <f>IF(H451,1,0)</f>
        <v>1</v>
      </c>
      <c r="J451" s="21"/>
      <c r="K451" s="46"/>
      <c r="L451" s="46"/>
      <c r="M451" s="46"/>
      <c r="N451" s="21" t="b">
        <f>Q451</f>
        <v>1</v>
      </c>
      <c r="O451" s="22"/>
      <c r="P451" s="22"/>
      <c r="Q451" s="22" t="b">
        <f>NOT(OR(Q449="",Q449="Введите здесь значение"))</f>
        <v>1</v>
      </c>
      <c r="R451" s="22"/>
      <c r="S451" s="22"/>
      <c r="T451" s="22"/>
      <c r="U451" s="22"/>
      <c r="V451" s="46"/>
      <c r="W451" s="46"/>
      <c r="X451" s="46"/>
      <c r="Y451" s="46"/>
      <c r="Z451" s="46"/>
      <c r="AA451" s="47"/>
      <c r="AB451" s="46"/>
    </row>
    <row r="452" spans="1:28" ht="68.25" customHeight="1">
      <c r="A452" s="154" t="s">
        <v>865</v>
      </c>
      <c r="B452" s="9"/>
      <c r="C452" s="15"/>
      <c r="D452" s="13"/>
      <c r="E452" s="14"/>
      <c r="F452" s="18"/>
      <c r="G452" s="18"/>
      <c r="H452" s="43"/>
      <c r="I452" s="53"/>
      <c r="J452" s="40"/>
      <c r="K452" s="221" t="s">
        <v>866</v>
      </c>
      <c r="L452" s="222"/>
      <c r="M452" s="169"/>
      <c r="N452" s="225">
        <f>IF(NOT(AND(Справочник!H$94,Q454)),"Этот показатель вычисляется по введенному значению в ячейке справа",ROUND(Q452/Справочник!G$94+0.00045,3))</f>
        <v>1</v>
      </c>
      <c r="O452" s="226"/>
      <c r="P452" s="35"/>
      <c r="Q452" s="229">
        <v>25</v>
      </c>
      <c r="R452" s="231" t="s">
        <v>867</v>
      </c>
      <c r="S452" s="232"/>
      <c r="X452" s="3"/>
      <c r="Z452" s="4"/>
      <c r="AA452" s="4"/>
      <c r="AB452" s="4"/>
    </row>
    <row r="453" spans="1:28" ht="68.25" customHeight="1" thickBot="1">
      <c r="B453" s="9"/>
      <c r="C453" s="15"/>
      <c r="D453" s="13"/>
      <c r="E453" s="14"/>
      <c r="F453" s="18"/>
      <c r="G453" s="18"/>
      <c r="H453" s="43"/>
      <c r="I453" s="54"/>
      <c r="J453" s="26"/>
      <c r="K453" s="223"/>
      <c r="L453" s="224"/>
      <c r="M453" s="168"/>
      <c r="N453" s="227"/>
      <c r="O453" s="228"/>
      <c r="P453" s="36"/>
      <c r="Q453" s="230"/>
      <c r="R453" s="233"/>
      <c r="S453" s="234"/>
      <c r="X453" s="3"/>
      <c r="Z453" s="4"/>
      <c r="AA453" s="4"/>
      <c r="AB453" s="4"/>
    </row>
    <row r="454" spans="1:28" s="48" customFormat="1" ht="11.25" customHeight="1" thickBot="1">
      <c r="A454" s="153"/>
      <c r="B454" s="51"/>
      <c r="C454" s="42"/>
      <c r="D454" s="43"/>
      <c r="E454" s="44"/>
      <c r="F454" s="45"/>
      <c r="G454" s="45"/>
      <c r="H454" s="52" t="b">
        <f>N454</f>
        <v>1</v>
      </c>
      <c r="I454" s="55">
        <f>IF(H454,1,0)</f>
        <v>1</v>
      </c>
      <c r="J454" s="21"/>
      <c r="K454" s="46"/>
      <c r="L454" s="46"/>
      <c r="M454" s="46"/>
      <c r="N454" s="21" t="b">
        <f>Q454</f>
        <v>1</v>
      </c>
      <c r="O454" s="22"/>
      <c r="P454" s="22"/>
      <c r="Q454" s="22" t="b">
        <f>NOT(OR(Q452="",Q452="Введите здесь значение"))</f>
        <v>1</v>
      </c>
      <c r="R454" s="22"/>
      <c r="S454" s="22"/>
      <c r="T454" s="22"/>
      <c r="U454" s="22"/>
      <c r="V454" s="46"/>
      <c r="W454" s="46"/>
      <c r="X454" s="46"/>
      <c r="Y454" s="46"/>
      <c r="Z454" s="46"/>
      <c r="AA454" s="47"/>
      <c r="AB454" s="46"/>
    </row>
    <row r="455" spans="1:28" ht="90" customHeight="1">
      <c r="A455" s="154" t="s">
        <v>868</v>
      </c>
      <c r="B455" s="9"/>
      <c r="C455" s="15"/>
      <c r="D455" s="13"/>
      <c r="E455" s="14"/>
      <c r="F455" s="18"/>
      <c r="G455" s="18"/>
      <c r="H455" s="43"/>
      <c r="I455" s="53"/>
      <c r="J455" s="40"/>
      <c r="K455" s="221" t="s">
        <v>869</v>
      </c>
      <c r="L455" s="222"/>
      <c r="M455" s="169"/>
      <c r="N455" s="225">
        <f>IF(NOT(AND(Справочник!H$94,Q457)),"Этот показатель вычисляется по введенному значению в ячейке справа",ROUND(Q455/Справочник!G$94+0.00045,3))</f>
        <v>0.44</v>
      </c>
      <c r="O455" s="226"/>
      <c r="P455" s="35"/>
      <c r="Q455" s="229">
        <v>11</v>
      </c>
      <c r="R455" s="231" t="s">
        <v>870</v>
      </c>
      <c r="S455" s="232"/>
      <c r="X455" s="3"/>
      <c r="Z455" s="4"/>
      <c r="AA455" s="4"/>
      <c r="AB455" s="4"/>
    </row>
    <row r="456" spans="1:28" ht="90" customHeight="1" thickBot="1">
      <c r="B456" s="9"/>
      <c r="C456" s="15"/>
      <c r="D456" s="13"/>
      <c r="E456" s="14"/>
      <c r="F456" s="18"/>
      <c r="G456" s="18"/>
      <c r="H456" s="43"/>
      <c r="I456" s="54"/>
      <c r="J456" s="26"/>
      <c r="K456" s="223"/>
      <c r="L456" s="224"/>
      <c r="M456" s="168"/>
      <c r="N456" s="227"/>
      <c r="O456" s="228"/>
      <c r="P456" s="36"/>
      <c r="Q456" s="230"/>
      <c r="R456" s="233"/>
      <c r="S456" s="234"/>
      <c r="X456" s="3"/>
      <c r="Z456" s="4"/>
      <c r="AA456" s="4"/>
      <c r="AB456" s="4"/>
    </row>
    <row r="457" spans="1:28" s="48" customFormat="1" ht="11.25" customHeight="1" thickBot="1">
      <c r="A457" s="153"/>
      <c r="B457" s="51"/>
      <c r="C457" s="42"/>
      <c r="D457" s="43"/>
      <c r="E457" s="44"/>
      <c r="F457" s="45"/>
      <c r="G457" s="45"/>
      <c r="H457" s="52" t="b">
        <f>N457</f>
        <v>1</v>
      </c>
      <c r="I457" s="55">
        <f>IF(H457,1,0)</f>
        <v>1</v>
      </c>
      <c r="J457" s="21"/>
      <c r="K457" s="46"/>
      <c r="L457" s="46"/>
      <c r="M457" s="46"/>
      <c r="N457" s="21" t="b">
        <f>Q457</f>
        <v>1</v>
      </c>
      <c r="O457" s="22"/>
      <c r="P457" s="22"/>
      <c r="Q457" s="22" t="b">
        <f>NOT(OR(Q455="",Q455="Введите здесь значение"))</f>
        <v>1</v>
      </c>
      <c r="R457" s="22"/>
      <c r="S457" s="22"/>
      <c r="T457" s="22"/>
      <c r="U457" s="22"/>
      <c r="V457" s="46"/>
      <c r="W457" s="46"/>
      <c r="X457" s="46"/>
      <c r="Y457" s="46"/>
      <c r="Z457" s="46"/>
      <c r="AA457" s="47"/>
      <c r="AB457" s="46"/>
    </row>
    <row r="458" spans="1:28" ht="33" customHeight="1">
      <c r="A458" s="154" t="s">
        <v>871</v>
      </c>
      <c r="B458" s="9"/>
      <c r="C458" s="15"/>
      <c r="D458" s="13"/>
      <c r="E458" s="14"/>
      <c r="F458" s="18"/>
      <c r="G458" s="18"/>
      <c r="H458" s="43"/>
      <c r="I458" s="53"/>
      <c r="J458" s="40"/>
      <c r="K458" s="235" t="s">
        <v>872</v>
      </c>
      <c r="L458" s="239"/>
      <c r="M458" s="169"/>
      <c r="N458" s="225">
        <f>IF(NOT(AND(Справочник!H$94,Q460)),"Этот показатель вычисляется по введенному значению в ячейке справа",ROUND(Q458/Справочник!G$94+0.00045,3))</f>
        <v>0.4</v>
      </c>
      <c r="O458" s="226"/>
      <c r="P458" s="35"/>
      <c r="Q458" s="229">
        <v>10</v>
      </c>
      <c r="R458" s="231" t="s">
        <v>873</v>
      </c>
      <c r="S458" s="232"/>
      <c r="X458" s="3"/>
      <c r="Z458" s="4"/>
      <c r="AA458" s="4"/>
      <c r="AB458" s="4"/>
    </row>
    <row r="459" spans="1:28" ht="33" customHeight="1" thickBot="1">
      <c r="B459" s="9"/>
      <c r="C459" s="15"/>
      <c r="D459" s="13"/>
      <c r="E459" s="14"/>
      <c r="F459" s="18"/>
      <c r="G459" s="18"/>
      <c r="H459" s="43"/>
      <c r="I459" s="54"/>
      <c r="J459" s="26"/>
      <c r="K459" s="240"/>
      <c r="L459" s="241"/>
      <c r="M459" s="168"/>
      <c r="N459" s="227"/>
      <c r="O459" s="228"/>
      <c r="P459" s="36"/>
      <c r="Q459" s="230"/>
      <c r="R459" s="233"/>
      <c r="S459" s="234"/>
      <c r="X459" s="3"/>
      <c r="Z459" s="4"/>
      <c r="AA459" s="4"/>
      <c r="AB459" s="4"/>
    </row>
    <row r="460" spans="1:28" s="48" customFormat="1" ht="11.25" customHeight="1" thickBot="1">
      <c r="A460" s="153"/>
      <c r="B460" s="51"/>
      <c r="C460" s="42"/>
      <c r="D460" s="43"/>
      <c r="E460" s="44"/>
      <c r="F460" s="45"/>
      <c r="G460" s="45"/>
      <c r="H460" s="52" t="b">
        <f>N460</f>
        <v>1</v>
      </c>
      <c r="I460" s="55">
        <f>IF(H460,1,0)</f>
        <v>1</v>
      </c>
      <c r="J460" s="21"/>
      <c r="K460" s="46"/>
      <c r="L460" s="46"/>
      <c r="M460" s="46"/>
      <c r="N460" s="21" t="b">
        <f>Q460</f>
        <v>1</v>
      </c>
      <c r="O460" s="22"/>
      <c r="P460" s="22"/>
      <c r="Q460" s="22" t="b">
        <f>NOT(OR(Q458="",Q458="Введите здесь значение"))</f>
        <v>1</v>
      </c>
      <c r="R460" s="22"/>
      <c r="S460" s="22"/>
      <c r="T460" s="22"/>
      <c r="U460" s="22"/>
      <c r="V460" s="46"/>
      <c r="W460" s="46"/>
      <c r="X460" s="46"/>
      <c r="Y460" s="46"/>
      <c r="Z460" s="46"/>
      <c r="AA460" s="47"/>
      <c r="AB460" s="46"/>
    </row>
    <row r="461" spans="1:28" ht="39" customHeight="1">
      <c r="A461" s="154" t="s">
        <v>874</v>
      </c>
      <c r="B461" s="9"/>
      <c r="C461" s="15"/>
      <c r="D461" s="13"/>
      <c r="E461" s="14"/>
      <c r="F461" s="18"/>
      <c r="G461" s="18"/>
      <c r="H461" s="43"/>
      <c r="I461" s="53"/>
      <c r="J461" s="40"/>
      <c r="K461" s="221" t="s">
        <v>875</v>
      </c>
      <c r="L461" s="222"/>
      <c r="M461" s="169"/>
      <c r="N461" s="225">
        <f>IF(NOT(AND(Справочник!H$96,Q463)),"Этот показатель вычисляется по введенному значению в ячейке справа",IF(Справочник!G$96=0,0,ROUND(Q461/Справочник!G$96+0.00045,3)))</f>
        <v>0.875</v>
      </c>
      <c r="O461" s="226"/>
      <c r="P461" s="35"/>
      <c r="Q461" s="229">
        <v>7</v>
      </c>
      <c r="R461" s="231" t="s">
        <v>876</v>
      </c>
      <c r="S461" s="232"/>
      <c r="X461" s="3"/>
      <c r="Z461" s="4"/>
      <c r="AA461" s="4"/>
      <c r="AB461" s="4"/>
    </row>
    <row r="462" spans="1:28" ht="39" customHeight="1" thickBot="1">
      <c r="B462" s="9"/>
      <c r="C462" s="15"/>
      <c r="D462" s="13"/>
      <c r="E462" s="14"/>
      <c r="F462" s="18"/>
      <c r="G462" s="18"/>
      <c r="H462" s="43"/>
      <c r="I462" s="101"/>
      <c r="J462" s="26"/>
      <c r="K462" s="223"/>
      <c r="L462" s="224"/>
      <c r="M462" s="168"/>
      <c r="N462" s="227"/>
      <c r="O462" s="228"/>
      <c r="P462" s="36"/>
      <c r="Q462" s="230"/>
      <c r="R462" s="233"/>
      <c r="S462" s="234"/>
      <c r="X462" s="3"/>
      <c r="Z462" s="4"/>
      <c r="AA462" s="4"/>
      <c r="AB462" s="4"/>
    </row>
    <row r="463" spans="1:28" s="48" customFormat="1" ht="11.25" customHeight="1" thickBot="1">
      <c r="A463" s="153"/>
      <c r="B463" s="51"/>
      <c r="C463" s="42"/>
      <c r="D463" s="43"/>
      <c r="E463" s="44"/>
      <c r="F463" s="45"/>
      <c r="G463" s="45"/>
      <c r="H463" s="52" t="b">
        <f>N463</f>
        <v>1</v>
      </c>
      <c r="I463" s="55">
        <f>IF(H463,1,0)</f>
        <v>1</v>
      </c>
      <c r="J463" s="21"/>
      <c r="K463" s="46"/>
      <c r="L463" s="46"/>
      <c r="M463" s="46"/>
      <c r="N463" s="21" t="b">
        <f>Q463</f>
        <v>1</v>
      </c>
      <c r="O463" s="22"/>
      <c r="P463" s="22"/>
      <c r="Q463" s="22" t="b">
        <f>NOT(OR(Q461="",Q461="Введите здесь значение"))</f>
        <v>1</v>
      </c>
      <c r="R463" s="22"/>
      <c r="S463" s="22"/>
      <c r="T463" s="22"/>
      <c r="U463" s="22"/>
      <c r="V463" s="46"/>
      <c r="W463" s="46"/>
      <c r="X463" s="46"/>
      <c r="Y463" s="46"/>
      <c r="Z463" s="46"/>
      <c r="AA463" s="47"/>
      <c r="AB463" s="46"/>
    </row>
    <row r="464" spans="1:28" ht="72.75" customHeight="1">
      <c r="A464" s="154" t="s">
        <v>877</v>
      </c>
      <c r="B464" s="9"/>
      <c r="C464" s="15"/>
      <c r="D464" s="13"/>
      <c r="E464" s="14"/>
      <c r="F464" s="18"/>
      <c r="G464" s="18"/>
      <c r="H464" s="43"/>
      <c r="I464" s="53"/>
      <c r="J464" s="40"/>
      <c r="K464" s="235" t="s">
        <v>878</v>
      </c>
      <c r="L464" s="239"/>
      <c r="M464" s="169"/>
      <c r="N464" s="225">
        <f>IF(NOT(AND(Справочник!H$101,Q466)),"Этот показатель вычисляется по введенному значению в ячейке справа",IF(Справочник!G$101=0,0,ROUND(Q464/Справочник!G$101+0.00045,3)))</f>
        <v>0.55000000000000004</v>
      </c>
      <c r="O464" s="226"/>
      <c r="P464" s="35"/>
      <c r="Q464" s="229">
        <v>11</v>
      </c>
      <c r="R464" s="231" t="s">
        <v>879</v>
      </c>
      <c r="S464" s="232"/>
      <c r="X464" s="3"/>
      <c r="Z464" s="4"/>
      <c r="AA464" s="4"/>
      <c r="AB464" s="4"/>
    </row>
    <row r="465" spans="1:28" ht="72.75" customHeight="1" thickBot="1">
      <c r="B465" s="9"/>
      <c r="C465" s="15"/>
      <c r="D465" s="13"/>
      <c r="E465" s="14"/>
      <c r="F465" s="18"/>
      <c r="G465" s="18"/>
      <c r="H465" s="43"/>
      <c r="I465" s="101"/>
      <c r="J465" s="26"/>
      <c r="K465" s="240"/>
      <c r="L465" s="241"/>
      <c r="M465" s="168"/>
      <c r="N465" s="227"/>
      <c r="O465" s="228"/>
      <c r="P465" s="36"/>
      <c r="Q465" s="230"/>
      <c r="R465" s="233"/>
      <c r="S465" s="234"/>
      <c r="X465" s="3"/>
      <c r="Z465" s="4"/>
      <c r="AA465" s="4"/>
      <c r="AB465" s="4"/>
    </row>
    <row r="466" spans="1:28" s="48" customFormat="1" ht="11.25" customHeight="1" thickBot="1">
      <c r="A466" s="153"/>
      <c r="B466" s="51"/>
      <c r="C466" s="42"/>
      <c r="D466" s="43"/>
      <c r="E466" s="44"/>
      <c r="F466" s="45"/>
      <c r="G466" s="45"/>
      <c r="H466" s="52" t="b">
        <f>N466</f>
        <v>1</v>
      </c>
      <c r="I466" s="55">
        <f>IF(H466,1,0)</f>
        <v>1</v>
      </c>
      <c r="J466" s="21"/>
      <c r="K466" s="46"/>
      <c r="L466" s="46"/>
      <c r="M466" s="46"/>
      <c r="N466" s="21" t="b">
        <f>Q466</f>
        <v>1</v>
      </c>
      <c r="O466" s="22"/>
      <c r="P466" s="22"/>
      <c r="Q466" s="22" t="b">
        <f>NOT(OR(Q464="",Q464="Введите здесь значение"))</f>
        <v>1</v>
      </c>
      <c r="R466" s="22"/>
      <c r="S466" s="22"/>
      <c r="T466" s="22"/>
      <c r="U466" s="22"/>
      <c r="V466" s="46"/>
      <c r="W466" s="46"/>
      <c r="X466" s="46"/>
      <c r="Y466" s="46"/>
      <c r="Z466" s="46"/>
      <c r="AA466" s="47"/>
      <c r="AB466" s="46"/>
    </row>
    <row r="467" spans="1:28" ht="48" customHeight="1">
      <c r="A467" s="154" t="s">
        <v>880</v>
      </c>
      <c r="B467" s="9"/>
      <c r="C467" s="15"/>
      <c r="D467" s="13"/>
      <c r="E467" s="14"/>
      <c r="F467" s="18"/>
      <c r="G467" s="18"/>
      <c r="H467" s="43"/>
      <c r="I467" s="53"/>
      <c r="J467" s="40"/>
      <c r="K467" s="235" t="s">
        <v>881</v>
      </c>
      <c r="L467" s="239"/>
      <c r="M467" s="169"/>
      <c r="N467" s="225">
        <f>IF(NOT(AND(Справочник!H$96,Q469)),"Этот показатель вычисляется по введенному значению в ячейке справа",IF(Справочник!G$96=0,0,ROUND(Q467/Справочник!G$96+0.00045,3)))</f>
        <v>0.875</v>
      </c>
      <c r="O467" s="226"/>
      <c r="P467" s="35"/>
      <c r="Q467" s="229">
        <v>7</v>
      </c>
      <c r="R467" s="231" t="s">
        <v>882</v>
      </c>
      <c r="S467" s="232"/>
      <c r="X467" s="3"/>
      <c r="Z467" s="4"/>
      <c r="AA467" s="4"/>
      <c r="AB467" s="4"/>
    </row>
    <row r="468" spans="1:28" ht="48" customHeight="1" thickBot="1">
      <c r="B468" s="9"/>
      <c r="C468" s="15"/>
      <c r="D468" s="13"/>
      <c r="E468" s="14"/>
      <c r="F468" s="18"/>
      <c r="G468" s="18"/>
      <c r="H468" s="45"/>
      <c r="I468" s="61"/>
      <c r="J468" s="26"/>
      <c r="K468" s="240"/>
      <c r="L468" s="241"/>
      <c r="M468" s="168"/>
      <c r="N468" s="227"/>
      <c r="O468" s="228"/>
      <c r="P468" s="36"/>
      <c r="Q468" s="230"/>
      <c r="R468" s="233"/>
      <c r="S468" s="234"/>
      <c r="X468" s="3"/>
      <c r="Z468" s="4"/>
      <c r="AA468" s="4"/>
      <c r="AB468" s="4"/>
    </row>
    <row r="469" spans="1:28" s="48" customFormat="1" ht="11.25" customHeight="1">
      <c r="A469" s="153"/>
      <c r="B469" s="51"/>
      <c r="C469" s="42"/>
      <c r="D469" s="43"/>
      <c r="E469" s="44"/>
      <c r="F469" s="45"/>
      <c r="G469" s="45"/>
      <c r="H469" s="63" t="b">
        <f>N469</f>
        <v>1</v>
      </c>
      <c r="I469" s="62">
        <f>IF(H469,1,0)</f>
        <v>1</v>
      </c>
      <c r="J469" s="21"/>
      <c r="K469" s="46"/>
      <c r="L469" s="46"/>
      <c r="M469" s="46"/>
      <c r="N469" s="21" t="b">
        <f>Q469</f>
        <v>1</v>
      </c>
      <c r="O469" s="22"/>
      <c r="P469" s="22"/>
      <c r="Q469" s="22" t="b">
        <f>NOT(OR(Q467="",Q467="Введите здесь значение"))</f>
        <v>1</v>
      </c>
      <c r="R469" s="22"/>
      <c r="S469" s="22"/>
      <c r="T469" s="22"/>
      <c r="U469" s="22"/>
      <c r="V469" s="46"/>
      <c r="W469" s="46"/>
      <c r="X469" s="46"/>
      <c r="Y469" s="46"/>
      <c r="Z469" s="46"/>
      <c r="AA469" s="47"/>
      <c r="AB469" s="46"/>
    </row>
    <row r="470" spans="1:28" ht="18.75" customHeight="1">
      <c r="A470" s="154" t="s">
        <v>883</v>
      </c>
      <c r="B470" s="9"/>
      <c r="C470" s="15"/>
      <c r="D470" s="43"/>
      <c r="E470" s="59"/>
      <c r="F470" s="40"/>
      <c r="G470" s="38"/>
      <c r="H470" s="235" t="s">
        <v>884</v>
      </c>
      <c r="I470" s="242"/>
      <c r="J470" s="242"/>
      <c r="K470" s="242"/>
      <c r="L470" s="242"/>
      <c r="M470" s="242"/>
      <c r="N470" s="242"/>
      <c r="O470" s="242"/>
      <c r="P470" s="242"/>
      <c r="Q470" s="242"/>
      <c r="R470" s="239"/>
      <c r="S470" s="4"/>
      <c r="T470" s="4"/>
      <c r="U470" s="4"/>
      <c r="V470" s="4"/>
      <c r="W470" s="4"/>
      <c r="X470" s="4"/>
      <c r="Y470" s="4"/>
      <c r="Z470" s="4"/>
      <c r="AA470" s="4"/>
      <c r="AB470" s="4"/>
    </row>
    <row r="471" spans="1:28" ht="18.75" customHeight="1">
      <c r="B471" s="9"/>
      <c r="C471" s="15"/>
      <c r="D471" s="43"/>
      <c r="E471" s="138"/>
      <c r="F471" s="26"/>
      <c r="G471" s="39"/>
      <c r="H471" s="240"/>
      <c r="I471" s="243"/>
      <c r="J471" s="243"/>
      <c r="K471" s="243"/>
      <c r="L471" s="243"/>
      <c r="M471" s="243"/>
      <c r="N471" s="243"/>
      <c r="O471" s="243"/>
      <c r="P471" s="243"/>
      <c r="Q471" s="243"/>
      <c r="R471" s="241"/>
      <c r="S471" s="4"/>
      <c r="T471" s="4"/>
      <c r="U471" s="4"/>
      <c r="V471" s="4"/>
      <c r="W471" s="4"/>
      <c r="X471" s="4"/>
      <c r="Y471" s="4"/>
      <c r="Z471" s="4"/>
      <c r="AA471" s="4"/>
      <c r="AB471" s="4"/>
    </row>
    <row r="472" spans="1:28" s="48" customFormat="1" ht="11.25" customHeight="1" thickBot="1">
      <c r="A472" s="153"/>
      <c r="B472" s="51"/>
      <c r="C472" s="42"/>
      <c r="D472" s="43"/>
      <c r="E472" s="44"/>
      <c r="F472" s="45"/>
      <c r="G472" s="37"/>
      <c r="H472" s="64"/>
      <c r="I472" s="77"/>
      <c r="J472" s="46"/>
      <c r="K472" s="46"/>
      <c r="L472" s="46"/>
      <c r="M472" s="46"/>
      <c r="N472" s="47"/>
      <c r="O472" s="46"/>
    </row>
    <row r="473" spans="1:28" ht="33.75" customHeight="1">
      <c r="A473" s="154" t="s">
        <v>885</v>
      </c>
      <c r="B473" s="9"/>
      <c r="C473" s="15"/>
      <c r="D473" s="13"/>
      <c r="E473" s="14"/>
      <c r="F473" s="18"/>
      <c r="G473" s="18"/>
      <c r="H473" s="43"/>
      <c r="I473" s="53"/>
      <c r="J473" s="40"/>
      <c r="K473" s="309" t="s">
        <v>886</v>
      </c>
      <c r="L473" s="310"/>
      <c r="M473" s="310"/>
      <c r="N473" s="310"/>
      <c r="O473" s="311"/>
      <c r="P473" s="169"/>
      <c r="Q473" s="253">
        <v>3</v>
      </c>
      <c r="R473" s="30"/>
      <c r="X473" s="3"/>
      <c r="Z473" s="4"/>
      <c r="AA473" s="4"/>
      <c r="AB473" s="4"/>
    </row>
    <row r="474" spans="1:28" ht="33.75" customHeight="1" thickBot="1">
      <c r="B474" s="9"/>
      <c r="C474" s="15"/>
      <c r="D474" s="13"/>
      <c r="E474" s="14"/>
      <c r="F474" s="18"/>
      <c r="G474" s="18"/>
      <c r="H474" s="43"/>
      <c r="I474" s="102"/>
      <c r="J474" s="26"/>
      <c r="K474" s="312"/>
      <c r="L474" s="313"/>
      <c r="M474" s="313"/>
      <c r="N474" s="313"/>
      <c r="O474" s="314"/>
      <c r="P474" s="168"/>
      <c r="Q474" s="254"/>
      <c r="R474" s="30"/>
      <c r="X474" s="3"/>
      <c r="Z474" s="4"/>
      <c r="AA474" s="4"/>
      <c r="AB474" s="4"/>
    </row>
    <row r="475" spans="1:28" s="48" customFormat="1" ht="9.75" customHeight="1" thickBot="1">
      <c r="A475" s="153"/>
      <c r="B475" s="51"/>
      <c r="C475" s="42"/>
      <c r="D475" s="13"/>
      <c r="E475" s="14"/>
      <c r="F475" s="45"/>
      <c r="G475" s="45"/>
      <c r="H475" s="52" t="b">
        <f>Q475</f>
        <v>1</v>
      </c>
      <c r="I475" s="55">
        <f>IF(H475,1,0)</f>
        <v>1</v>
      </c>
      <c r="J475" s="21"/>
      <c r="K475" s="21"/>
      <c r="L475" s="22"/>
      <c r="P475" s="22"/>
      <c r="Q475" s="22" t="b">
        <f>NOT(OR(Q473="",Q473="Введите здесь значение"))</f>
        <v>1</v>
      </c>
      <c r="R475" s="46"/>
      <c r="S475" s="46"/>
      <c r="T475" s="46"/>
      <c r="U475" s="46"/>
      <c r="V475" s="47"/>
      <c r="W475" s="46"/>
    </row>
    <row r="476" spans="1:28" ht="26.25" customHeight="1">
      <c r="A476" s="154" t="s">
        <v>887</v>
      </c>
      <c r="B476" s="9"/>
      <c r="C476" s="15"/>
      <c r="D476" s="13"/>
      <c r="E476" s="14"/>
      <c r="F476" s="18"/>
      <c r="G476" s="18"/>
      <c r="H476" s="43"/>
      <c r="I476" s="53"/>
      <c r="J476" s="40"/>
      <c r="K476" s="255" t="s">
        <v>888</v>
      </c>
      <c r="L476" s="256"/>
      <c r="M476" s="256"/>
      <c r="N476" s="256"/>
      <c r="O476" s="257"/>
      <c r="P476" s="169"/>
      <c r="Q476" s="253">
        <v>712</v>
      </c>
      <c r="R476" s="30"/>
      <c r="X476" s="3"/>
      <c r="Z476" s="4"/>
      <c r="AA476" s="4"/>
      <c r="AB476" s="4"/>
    </row>
    <row r="477" spans="1:28" ht="26.25" customHeight="1" thickBot="1">
      <c r="B477" s="9"/>
      <c r="C477" s="15"/>
      <c r="D477" s="13"/>
      <c r="E477" s="14"/>
      <c r="F477" s="18"/>
      <c r="G477" s="18"/>
      <c r="H477" s="43"/>
      <c r="I477" s="102"/>
      <c r="J477" s="26"/>
      <c r="K477" s="258"/>
      <c r="L477" s="259"/>
      <c r="M477" s="259"/>
      <c r="N477" s="259"/>
      <c r="O477" s="260"/>
      <c r="P477" s="168"/>
      <c r="Q477" s="254"/>
      <c r="R477" s="30"/>
      <c r="X477" s="3"/>
      <c r="Z477" s="4"/>
      <c r="AA477" s="4"/>
      <c r="AB477" s="4"/>
    </row>
    <row r="478" spans="1:28" s="48" customFormat="1" ht="9.75" customHeight="1" thickBot="1">
      <c r="A478" s="153"/>
      <c r="B478" s="51"/>
      <c r="C478" s="42"/>
      <c r="D478" s="13"/>
      <c r="E478" s="14"/>
      <c r="F478" s="45"/>
      <c r="G478" s="45"/>
      <c r="H478" s="52" t="b">
        <f>Q478</f>
        <v>1</v>
      </c>
      <c r="I478" s="55">
        <f>IF(H478,1,0)</f>
        <v>1</v>
      </c>
      <c r="J478" s="21"/>
      <c r="K478" s="21"/>
      <c r="L478" s="22"/>
      <c r="P478" s="22"/>
      <c r="Q478" s="22" t="b">
        <f>NOT(OR(Q476="",Q476="Введите здесь значение"))</f>
        <v>1</v>
      </c>
      <c r="R478" s="46"/>
      <c r="S478" s="46"/>
      <c r="T478" s="46"/>
      <c r="U478" s="46"/>
      <c r="V478" s="47"/>
      <c r="W478" s="46"/>
    </row>
    <row r="479" spans="1:28" ht="33" customHeight="1">
      <c r="A479" s="154" t="s">
        <v>889</v>
      </c>
      <c r="B479" s="9"/>
      <c r="C479" s="15"/>
      <c r="D479" s="13"/>
      <c r="E479" s="14"/>
      <c r="F479" s="18"/>
      <c r="G479" s="18"/>
      <c r="H479" s="43"/>
      <c r="I479" s="53"/>
      <c r="J479" s="40"/>
      <c r="K479" s="235" t="s">
        <v>890</v>
      </c>
      <c r="L479" s="239"/>
      <c r="M479" s="169"/>
      <c r="N479" s="225">
        <f>IF(NOT(AND(Q478,Q481)),"Этот показатель вычисляется по введенному значению в ячейке справа",IF(Q476=0,0,ROUND(Q479/Q476+0.00045,3)))</f>
        <v>0.113</v>
      </c>
      <c r="O479" s="226"/>
      <c r="P479" s="35"/>
      <c r="Q479" s="229">
        <v>80</v>
      </c>
      <c r="R479" s="231" t="s">
        <v>891</v>
      </c>
      <c r="S479" s="232"/>
      <c r="X479" s="3"/>
      <c r="Z479" s="4"/>
      <c r="AA479" s="4"/>
      <c r="AB479" s="4"/>
    </row>
    <row r="480" spans="1:28" ht="33" customHeight="1" thickBot="1">
      <c r="B480" s="9"/>
      <c r="C480" s="15"/>
      <c r="D480" s="13"/>
      <c r="E480" s="14"/>
      <c r="F480" s="18"/>
      <c r="G480" s="18"/>
      <c r="H480" s="43"/>
      <c r="I480" s="54"/>
      <c r="J480" s="26"/>
      <c r="K480" s="240"/>
      <c r="L480" s="241"/>
      <c r="M480" s="168"/>
      <c r="N480" s="227"/>
      <c r="O480" s="228"/>
      <c r="P480" s="36"/>
      <c r="Q480" s="230"/>
      <c r="R480" s="233"/>
      <c r="S480" s="234"/>
      <c r="X480" s="3"/>
      <c r="Z480" s="4"/>
      <c r="AA480" s="4"/>
      <c r="AB480" s="4"/>
    </row>
    <row r="481" spans="1:28" s="48" customFormat="1" ht="11.25" customHeight="1" thickBot="1">
      <c r="A481" s="153"/>
      <c r="B481" s="51"/>
      <c r="C481" s="42"/>
      <c r="D481" s="43"/>
      <c r="E481" s="44"/>
      <c r="F481" s="45"/>
      <c r="G481" s="45"/>
      <c r="H481" s="52" t="b">
        <f>N481</f>
        <v>1</v>
      </c>
      <c r="I481" s="55">
        <f>IF(H481,1,0)</f>
        <v>1</v>
      </c>
      <c r="J481" s="21"/>
      <c r="K481" s="46"/>
      <c r="L481" s="46"/>
      <c r="M481" s="46"/>
      <c r="N481" s="21" t="b">
        <f>Q481</f>
        <v>1</v>
      </c>
      <c r="O481" s="22"/>
      <c r="P481" s="22"/>
      <c r="Q481" s="22" t="b">
        <f>NOT(OR(Q479="",Q479="Введите здесь значение"))</f>
        <v>1</v>
      </c>
      <c r="R481" s="22"/>
      <c r="S481" s="22"/>
      <c r="T481" s="22"/>
      <c r="U481" s="22"/>
      <c r="V481" s="46"/>
      <c r="W481" s="46"/>
      <c r="X481" s="46"/>
      <c r="Y481" s="46"/>
      <c r="Z481" s="46"/>
      <c r="AA481" s="47"/>
      <c r="AB481" s="46"/>
    </row>
    <row r="482" spans="1:28" ht="33" customHeight="1">
      <c r="A482" s="154" t="s">
        <v>892</v>
      </c>
      <c r="B482" s="9"/>
      <c r="C482" s="15"/>
      <c r="D482" s="13"/>
      <c r="E482" s="14"/>
      <c r="F482" s="18"/>
      <c r="G482" s="18"/>
      <c r="H482" s="43"/>
      <c r="I482" s="53"/>
      <c r="J482" s="40"/>
      <c r="K482" s="221" t="s">
        <v>893</v>
      </c>
      <c r="L482" s="222"/>
      <c r="M482" s="169"/>
      <c r="N482" s="225">
        <f>IF(NOT(AND(Справочник!H$94,Q484)),"Этот показатель вычисляется по введенному значению в ячейке справа",ROUND(Q482/Справочник!G$94+0.00045,3))</f>
        <v>0.36</v>
      </c>
      <c r="O482" s="226"/>
      <c r="P482" s="35"/>
      <c r="Q482" s="229">
        <v>9</v>
      </c>
      <c r="R482" s="231" t="s">
        <v>894</v>
      </c>
      <c r="S482" s="232"/>
      <c r="X482" s="3"/>
      <c r="Z482" s="4"/>
      <c r="AA482" s="4"/>
      <c r="AB482" s="4"/>
    </row>
    <row r="483" spans="1:28" ht="33" customHeight="1" thickBot="1">
      <c r="B483" s="9"/>
      <c r="C483" s="15"/>
      <c r="D483" s="13"/>
      <c r="E483" s="14"/>
      <c r="F483" s="18"/>
      <c r="G483" s="18"/>
      <c r="H483" s="45"/>
      <c r="I483" s="61"/>
      <c r="J483" s="26"/>
      <c r="K483" s="223"/>
      <c r="L483" s="224"/>
      <c r="M483" s="168"/>
      <c r="N483" s="227"/>
      <c r="O483" s="228"/>
      <c r="P483" s="36"/>
      <c r="Q483" s="230"/>
      <c r="R483" s="233"/>
      <c r="S483" s="234"/>
      <c r="X483" s="3"/>
      <c r="Z483" s="4"/>
      <c r="AA483" s="4"/>
      <c r="AB483" s="4"/>
    </row>
    <row r="484" spans="1:28" s="48" customFormat="1" ht="11.25" customHeight="1">
      <c r="A484" s="153"/>
      <c r="B484" s="51"/>
      <c r="C484" s="42"/>
      <c r="D484" s="43"/>
      <c r="E484" s="44"/>
      <c r="F484" s="45"/>
      <c r="G484" s="45"/>
      <c r="H484" s="63" t="b">
        <f>N484</f>
        <v>1</v>
      </c>
      <c r="I484" s="62">
        <f>IF(H484,1,0)</f>
        <v>1</v>
      </c>
      <c r="J484" s="21"/>
      <c r="K484" s="46"/>
      <c r="L484" s="46"/>
      <c r="M484" s="46"/>
      <c r="N484" s="21" t="b">
        <f>Q484</f>
        <v>1</v>
      </c>
      <c r="O484" s="22"/>
      <c r="P484" s="22"/>
      <c r="Q484" s="22" t="b">
        <f>NOT(OR(Q482="",Q482="Введите здесь значение"))</f>
        <v>1</v>
      </c>
      <c r="R484" s="22"/>
      <c r="S484" s="22"/>
      <c r="T484" s="22"/>
      <c r="U484" s="22"/>
      <c r="V484" s="46"/>
      <c r="W484" s="46"/>
      <c r="X484" s="46"/>
      <c r="Y484" s="46"/>
      <c r="Z484" s="46"/>
      <c r="AA484" s="47"/>
      <c r="AB484" s="46"/>
    </row>
    <row r="485" spans="1:28" ht="17.25" customHeight="1">
      <c r="A485" s="154" t="s">
        <v>895</v>
      </c>
      <c r="B485" s="9"/>
      <c r="C485" s="15"/>
      <c r="D485" s="43"/>
      <c r="E485" s="59"/>
      <c r="F485" s="40"/>
      <c r="G485" s="38"/>
      <c r="H485" s="244" t="s">
        <v>896</v>
      </c>
      <c r="I485" s="245"/>
      <c r="J485" s="245"/>
      <c r="K485" s="245"/>
      <c r="L485" s="245"/>
      <c r="M485" s="245"/>
      <c r="N485" s="245"/>
      <c r="O485" s="245"/>
      <c r="P485" s="245"/>
      <c r="Q485" s="245"/>
      <c r="R485" s="246"/>
      <c r="S485" s="4"/>
      <c r="T485" s="4"/>
      <c r="U485" s="4"/>
      <c r="V485" s="4"/>
      <c r="W485" s="4"/>
      <c r="X485" s="4"/>
      <c r="Y485" s="4"/>
      <c r="Z485" s="4"/>
      <c r="AA485" s="4"/>
      <c r="AB485" s="4"/>
    </row>
    <row r="486" spans="1:28" ht="17.25" customHeight="1">
      <c r="B486" s="9"/>
      <c r="C486" s="15"/>
      <c r="D486" s="43"/>
      <c r="E486" s="138"/>
      <c r="F486" s="26"/>
      <c r="G486" s="39"/>
      <c r="H486" s="247"/>
      <c r="I486" s="248"/>
      <c r="J486" s="248"/>
      <c r="K486" s="248"/>
      <c r="L486" s="248"/>
      <c r="M486" s="248"/>
      <c r="N486" s="248"/>
      <c r="O486" s="248"/>
      <c r="P486" s="248"/>
      <c r="Q486" s="248"/>
      <c r="R486" s="249"/>
      <c r="S486" s="4"/>
      <c r="T486" s="4"/>
      <c r="U486" s="4"/>
      <c r="V486" s="4"/>
      <c r="W486" s="4"/>
      <c r="X486" s="4"/>
      <c r="Y486" s="4"/>
      <c r="Z486" s="4"/>
      <c r="AA486" s="4"/>
      <c r="AB486" s="4"/>
    </row>
    <row r="487" spans="1:28" s="48" customFormat="1" ht="11.25" customHeight="1" thickBot="1">
      <c r="A487" s="153"/>
      <c r="B487" s="51"/>
      <c r="C487" s="42"/>
      <c r="D487" s="43"/>
      <c r="E487" s="44"/>
      <c r="F487" s="45"/>
      <c r="G487" s="37"/>
      <c r="H487" s="64"/>
      <c r="I487" s="77"/>
      <c r="J487" s="46"/>
      <c r="K487" s="47"/>
      <c r="L487" s="46"/>
    </row>
    <row r="488" spans="1:28" ht="51" customHeight="1">
      <c r="A488" s="154" t="s">
        <v>897</v>
      </c>
      <c r="B488" s="9"/>
      <c r="C488" s="15"/>
      <c r="D488" s="13"/>
      <c r="E488" s="14"/>
      <c r="F488" s="18"/>
      <c r="G488" s="18"/>
      <c r="H488" s="43"/>
      <c r="I488" s="53"/>
      <c r="J488" s="40"/>
      <c r="K488" s="221" t="s">
        <v>898</v>
      </c>
      <c r="L488" s="222"/>
      <c r="M488" s="169"/>
      <c r="N488" s="225">
        <f>IF(NOT(AND(Справочник!H$94,Q490)),"Этот показатель вычисляется по введенному значению в ячейке справа",ROUND(Q488/Справочник!G$94+0.00045,3))</f>
        <v>1</v>
      </c>
      <c r="O488" s="226"/>
      <c r="P488" s="35"/>
      <c r="Q488" s="229">
        <v>25</v>
      </c>
      <c r="R488" s="231" t="s">
        <v>899</v>
      </c>
      <c r="S488" s="232"/>
      <c r="X488" s="3"/>
      <c r="Z488" s="4"/>
      <c r="AA488" s="4"/>
      <c r="AB488" s="4"/>
    </row>
    <row r="489" spans="1:28" ht="51" customHeight="1" thickBot="1">
      <c r="B489" s="9"/>
      <c r="C489" s="15"/>
      <c r="D489" s="13"/>
      <c r="E489" s="14"/>
      <c r="F489" s="18"/>
      <c r="G489" s="18"/>
      <c r="H489" s="43"/>
      <c r="I489" s="54"/>
      <c r="J489" s="26"/>
      <c r="K489" s="223"/>
      <c r="L489" s="224"/>
      <c r="M489" s="168"/>
      <c r="N489" s="227"/>
      <c r="O489" s="228"/>
      <c r="P489" s="36"/>
      <c r="Q489" s="230"/>
      <c r="R489" s="233"/>
      <c r="S489" s="234"/>
      <c r="X489" s="3"/>
      <c r="Z489" s="4"/>
      <c r="AA489" s="4"/>
      <c r="AB489" s="4"/>
    </row>
    <row r="490" spans="1:28" s="48" customFormat="1" ht="11.25" customHeight="1" thickBot="1">
      <c r="A490" s="153"/>
      <c r="B490" s="51"/>
      <c r="C490" s="42"/>
      <c r="D490" s="43"/>
      <c r="E490" s="44"/>
      <c r="F490" s="45"/>
      <c r="G490" s="45"/>
      <c r="H490" s="52" t="b">
        <f>N490</f>
        <v>1</v>
      </c>
      <c r="I490" s="55">
        <f>IF(H490,1,0)</f>
        <v>1</v>
      </c>
      <c r="J490" s="21"/>
      <c r="K490" s="46"/>
      <c r="L490" s="46"/>
      <c r="M490" s="46"/>
      <c r="N490" s="21" t="b">
        <f>Q490</f>
        <v>1</v>
      </c>
      <c r="O490" s="22"/>
      <c r="P490" s="22"/>
      <c r="Q490" s="22" t="b">
        <f>NOT(OR(Q488="",Q488="Введите здесь значение"))</f>
        <v>1</v>
      </c>
      <c r="R490" s="22"/>
      <c r="S490" s="22"/>
      <c r="T490" s="22"/>
      <c r="U490" s="22"/>
      <c r="V490" s="46"/>
      <c r="W490" s="46"/>
      <c r="X490" s="46"/>
      <c r="Y490" s="46"/>
      <c r="Z490" s="46"/>
      <c r="AA490" s="47"/>
      <c r="AB490" s="46"/>
    </row>
    <row r="491" spans="1:28" ht="39" customHeight="1">
      <c r="A491" s="154" t="s">
        <v>900</v>
      </c>
      <c r="B491" s="9"/>
      <c r="C491" s="15"/>
      <c r="D491" s="13"/>
      <c r="E491" s="14"/>
      <c r="F491" s="18"/>
      <c r="G491" s="18"/>
      <c r="H491" s="43"/>
      <c r="I491" s="53"/>
      <c r="J491" s="40"/>
      <c r="K491" s="235" t="s">
        <v>901</v>
      </c>
      <c r="L491" s="236"/>
      <c r="M491" s="169"/>
      <c r="N491" s="225">
        <f>IF(NOT(AND(Справочник!H$94,Q493)),"Этот показатель вычисляется по введенному значению в ячейке справа",ROUND(Q491/Справочник!G$94+0.00045,3))</f>
        <v>0.6</v>
      </c>
      <c r="O491" s="226"/>
      <c r="P491" s="35"/>
      <c r="Q491" s="229">
        <v>15</v>
      </c>
      <c r="R491" s="231" t="s">
        <v>902</v>
      </c>
      <c r="S491" s="232"/>
      <c r="X491" s="3"/>
      <c r="Z491" s="4"/>
      <c r="AA491" s="4"/>
      <c r="AB491" s="4"/>
    </row>
    <row r="492" spans="1:28" ht="39" customHeight="1" thickBot="1">
      <c r="B492" s="9"/>
      <c r="C492" s="15"/>
      <c r="D492" s="13"/>
      <c r="E492" s="14"/>
      <c r="F492" s="18"/>
      <c r="G492" s="18"/>
      <c r="H492" s="43"/>
      <c r="I492" s="54"/>
      <c r="J492" s="26"/>
      <c r="K492" s="237"/>
      <c r="L492" s="238"/>
      <c r="M492" s="168"/>
      <c r="N492" s="227"/>
      <c r="O492" s="228"/>
      <c r="P492" s="36"/>
      <c r="Q492" s="230"/>
      <c r="R492" s="233"/>
      <c r="S492" s="234"/>
      <c r="X492" s="3"/>
      <c r="Z492" s="4"/>
      <c r="AA492" s="4"/>
      <c r="AB492" s="4"/>
    </row>
    <row r="493" spans="1:28" s="48" customFormat="1" ht="11.25" customHeight="1" thickBot="1">
      <c r="A493" s="153"/>
      <c r="B493" s="51"/>
      <c r="C493" s="42"/>
      <c r="D493" s="43"/>
      <c r="E493" s="44"/>
      <c r="F493" s="45"/>
      <c r="G493" s="45"/>
      <c r="H493" s="52" t="b">
        <f>N493</f>
        <v>1</v>
      </c>
      <c r="I493" s="55">
        <f>IF(H493,1,0)</f>
        <v>1</v>
      </c>
      <c r="J493" s="21"/>
      <c r="K493" s="46"/>
      <c r="L493" s="46"/>
      <c r="M493" s="46"/>
      <c r="N493" s="21" t="b">
        <f>Q493</f>
        <v>1</v>
      </c>
      <c r="O493" s="22"/>
      <c r="P493" s="22"/>
      <c r="Q493" s="22" t="b">
        <f>NOT(OR(Q491="",Q491="Введите здесь значение"))</f>
        <v>1</v>
      </c>
      <c r="R493" s="22"/>
      <c r="S493" s="22"/>
      <c r="T493" s="22"/>
      <c r="U493" s="22"/>
      <c r="V493" s="46"/>
      <c r="W493" s="46"/>
      <c r="X493" s="46"/>
      <c r="Y493" s="46"/>
      <c r="Z493" s="46"/>
      <c r="AA493" s="47"/>
      <c r="AB493" s="46"/>
    </row>
    <row r="494" spans="1:28" ht="39" customHeight="1">
      <c r="A494" s="154" t="s">
        <v>903</v>
      </c>
      <c r="B494" s="9"/>
      <c r="C494" s="15"/>
      <c r="D494" s="13"/>
      <c r="E494" s="14"/>
      <c r="F494" s="18"/>
      <c r="G494" s="18"/>
      <c r="H494" s="43"/>
      <c r="I494" s="53"/>
      <c r="J494" s="40"/>
      <c r="K494" s="235" t="s">
        <v>904</v>
      </c>
      <c r="L494" s="236"/>
      <c r="M494" s="169"/>
      <c r="N494" s="225">
        <f>IF(NOT(AND(Справочник!H$94,Q496)),"Этот показатель вычисляется по введенному значению в ячейке справа",ROUND(Q494/Справочник!G$94+0.00045,3))</f>
        <v>0.36</v>
      </c>
      <c r="O494" s="226"/>
      <c r="P494" s="35"/>
      <c r="Q494" s="229">
        <v>9</v>
      </c>
      <c r="R494" s="231" t="s">
        <v>905</v>
      </c>
      <c r="S494" s="232"/>
      <c r="X494" s="3"/>
      <c r="Z494" s="4"/>
      <c r="AA494" s="4"/>
      <c r="AB494" s="4"/>
    </row>
    <row r="495" spans="1:28" ht="39" customHeight="1" thickBot="1">
      <c r="B495" s="9"/>
      <c r="C495" s="15"/>
      <c r="D495" s="13"/>
      <c r="E495" s="14"/>
      <c r="F495" s="18"/>
      <c r="G495" s="18"/>
      <c r="H495" s="45"/>
      <c r="I495" s="61"/>
      <c r="J495" s="26"/>
      <c r="K495" s="237"/>
      <c r="L495" s="238"/>
      <c r="M495" s="168"/>
      <c r="N495" s="227"/>
      <c r="O495" s="228"/>
      <c r="P495" s="36"/>
      <c r="Q495" s="230"/>
      <c r="R495" s="233"/>
      <c r="S495" s="234"/>
      <c r="X495" s="3"/>
      <c r="Z495" s="4"/>
      <c r="AA495" s="4"/>
      <c r="AB495" s="4"/>
    </row>
    <row r="496" spans="1:28" s="48" customFormat="1" ht="11.25" customHeight="1">
      <c r="A496" s="153"/>
      <c r="B496" s="51"/>
      <c r="C496" s="42"/>
      <c r="D496" s="43"/>
      <c r="E496" s="44"/>
      <c r="F496" s="45"/>
      <c r="G496" s="45"/>
      <c r="H496" s="63" t="b">
        <f>N496</f>
        <v>1</v>
      </c>
      <c r="I496" s="62">
        <f>IF(H496,1,0)</f>
        <v>1</v>
      </c>
      <c r="J496" s="21"/>
      <c r="K496" s="46"/>
      <c r="L496" s="46"/>
      <c r="M496" s="46"/>
      <c r="N496" s="21" t="b">
        <f>Q496</f>
        <v>1</v>
      </c>
      <c r="O496" s="22"/>
      <c r="P496" s="22"/>
      <c r="Q496" s="22" t="b">
        <f>NOT(OR(Q494="",Q494="Введите здесь значение"))</f>
        <v>1</v>
      </c>
      <c r="R496" s="22"/>
      <c r="S496" s="22"/>
      <c r="T496" s="22"/>
      <c r="U496" s="22"/>
      <c r="V496" s="46"/>
      <c r="W496" s="46"/>
      <c r="X496" s="46"/>
      <c r="Y496" s="46"/>
      <c r="Z496" s="46"/>
      <c r="AA496" s="47"/>
      <c r="AB496" s="46"/>
    </row>
    <row r="497" spans="1:28" ht="18" customHeight="1">
      <c r="A497" s="154" t="s">
        <v>906</v>
      </c>
      <c r="B497" s="9"/>
      <c r="C497" s="15"/>
      <c r="D497" s="43"/>
      <c r="E497" s="59"/>
      <c r="F497" s="40"/>
      <c r="G497" s="38"/>
      <c r="H497" s="244" t="s">
        <v>907</v>
      </c>
      <c r="I497" s="245"/>
      <c r="J497" s="245"/>
      <c r="K497" s="245"/>
      <c r="L497" s="245"/>
      <c r="M497" s="245"/>
      <c r="N497" s="245"/>
      <c r="O497" s="245"/>
      <c r="P497" s="245"/>
      <c r="Q497" s="245"/>
      <c r="R497" s="246"/>
      <c r="S497" s="4"/>
      <c r="T497" s="4"/>
      <c r="U497" s="4"/>
      <c r="V497" s="4"/>
      <c r="W497" s="4"/>
      <c r="X497" s="4"/>
      <c r="Y497" s="4"/>
      <c r="Z497" s="4"/>
      <c r="AA497" s="4"/>
      <c r="AB497" s="4"/>
    </row>
    <row r="498" spans="1:28" ht="18" customHeight="1">
      <c r="B498" s="9"/>
      <c r="C498" s="15"/>
      <c r="D498" s="43"/>
      <c r="E498" s="138"/>
      <c r="F498" s="26"/>
      <c r="G498" s="39"/>
      <c r="H498" s="247"/>
      <c r="I498" s="248"/>
      <c r="J498" s="248"/>
      <c r="K498" s="248"/>
      <c r="L498" s="248"/>
      <c r="M498" s="248"/>
      <c r="N498" s="248"/>
      <c r="O498" s="248"/>
      <c r="P498" s="248"/>
      <c r="Q498" s="248"/>
      <c r="R498" s="249"/>
      <c r="S498" s="4"/>
      <c r="T498" s="4"/>
      <c r="U498" s="4"/>
      <c r="V498" s="4"/>
      <c r="W498" s="4"/>
      <c r="X498" s="4"/>
      <c r="Y498" s="4"/>
      <c r="Z498" s="4"/>
      <c r="AA498" s="4"/>
      <c r="AB498" s="4"/>
    </row>
    <row r="499" spans="1:28" s="48" customFormat="1" ht="11.25" customHeight="1" thickBot="1">
      <c r="A499" s="153"/>
      <c r="B499" s="51"/>
      <c r="C499" s="42"/>
      <c r="D499" s="43"/>
      <c r="E499" s="44"/>
      <c r="F499" s="45"/>
      <c r="G499" s="37"/>
      <c r="H499" s="64"/>
      <c r="I499" s="77"/>
      <c r="J499" s="46"/>
      <c r="K499" s="46"/>
      <c r="L499" s="46"/>
      <c r="M499" s="46"/>
      <c r="N499" s="47"/>
      <c r="O499" s="46"/>
    </row>
    <row r="500" spans="1:28" ht="33" customHeight="1">
      <c r="A500" s="154" t="s">
        <v>908</v>
      </c>
      <c r="B500" s="9"/>
      <c r="C500" s="15"/>
      <c r="D500" s="13"/>
      <c r="E500" s="14"/>
      <c r="F500" s="18"/>
      <c r="G500" s="18"/>
      <c r="H500" s="43"/>
      <c r="I500" s="53"/>
      <c r="J500" s="40"/>
      <c r="K500" s="235" t="s">
        <v>909</v>
      </c>
      <c r="L500" s="239"/>
      <c r="M500" s="169"/>
      <c r="N500" s="225">
        <f>IF(NOT(AND(Справочник!H$94,Q502)),"Этот показатель вычисляется по введенному значению в ячейке справа",ROUND(Q500/Справочник!G$94+0.00045,3))</f>
        <v>0.36</v>
      </c>
      <c r="O500" s="226"/>
      <c r="P500" s="35"/>
      <c r="Q500" s="229">
        <v>9</v>
      </c>
      <c r="R500" s="231" t="s">
        <v>910</v>
      </c>
      <c r="S500" s="232"/>
      <c r="X500" s="3"/>
      <c r="Z500" s="4"/>
      <c r="AA500" s="4"/>
      <c r="AB500" s="4"/>
    </row>
    <row r="501" spans="1:28" ht="33" customHeight="1" thickBot="1">
      <c r="B501" s="9"/>
      <c r="C501" s="15"/>
      <c r="D501" s="13"/>
      <c r="E501" s="14"/>
      <c r="F501" s="18"/>
      <c r="G501" s="18"/>
      <c r="H501" s="43"/>
      <c r="I501" s="54"/>
      <c r="J501" s="26"/>
      <c r="K501" s="240"/>
      <c r="L501" s="241"/>
      <c r="M501" s="168"/>
      <c r="N501" s="227"/>
      <c r="O501" s="228"/>
      <c r="P501" s="36"/>
      <c r="Q501" s="230"/>
      <c r="R501" s="233"/>
      <c r="S501" s="234"/>
      <c r="X501" s="3"/>
      <c r="Z501" s="4"/>
      <c r="AA501" s="4"/>
      <c r="AB501" s="4"/>
    </row>
    <row r="502" spans="1:28" s="48" customFormat="1" ht="11.25" customHeight="1" thickBot="1">
      <c r="A502" s="153"/>
      <c r="B502" s="51"/>
      <c r="C502" s="42"/>
      <c r="D502" s="43"/>
      <c r="E502" s="44"/>
      <c r="F502" s="45"/>
      <c r="G502" s="45"/>
      <c r="H502" s="52" t="b">
        <f>N502</f>
        <v>1</v>
      </c>
      <c r="I502" s="55">
        <f>IF(H502,1,0)</f>
        <v>1</v>
      </c>
      <c r="J502" s="21"/>
      <c r="K502" s="46"/>
      <c r="L502" s="46"/>
      <c r="M502" s="46"/>
      <c r="N502" s="21" t="b">
        <f>Q502</f>
        <v>1</v>
      </c>
      <c r="O502" s="22"/>
      <c r="P502" s="22"/>
      <c r="Q502" s="22" t="b">
        <f>NOT(OR(Q500="",Q500="Введите здесь значение"))</f>
        <v>1</v>
      </c>
      <c r="R502" s="22"/>
      <c r="S502" s="22"/>
      <c r="T502" s="22"/>
      <c r="U502" s="22"/>
      <c r="V502" s="46"/>
      <c r="W502" s="46"/>
      <c r="X502" s="46"/>
      <c r="Y502" s="46"/>
      <c r="Z502" s="46"/>
      <c r="AA502" s="47"/>
      <c r="AB502" s="46"/>
    </row>
    <row r="503" spans="1:28" ht="33" customHeight="1">
      <c r="A503" s="154" t="s">
        <v>911</v>
      </c>
      <c r="B503" s="9"/>
      <c r="C503" s="15"/>
      <c r="D503" s="13"/>
      <c r="E503" s="14"/>
      <c r="F503" s="18"/>
      <c r="G503" s="18"/>
      <c r="H503" s="43"/>
      <c r="I503" s="53"/>
      <c r="J503" s="40"/>
      <c r="K503" s="235" t="s">
        <v>912</v>
      </c>
      <c r="L503" s="239"/>
      <c r="M503" s="169"/>
      <c r="N503" s="225">
        <f>IF(NOT(AND(Справочник!H$94,Q505)),"Этот показатель вычисляется по введенному значению в ячейке справа",ROUND(Q503/Справочник!G$94+0.00045,3))</f>
        <v>0.36</v>
      </c>
      <c r="O503" s="226"/>
      <c r="P503" s="35"/>
      <c r="Q503" s="229">
        <v>9</v>
      </c>
      <c r="R503" s="231" t="s">
        <v>838</v>
      </c>
      <c r="S503" s="232"/>
      <c r="X503" s="3"/>
      <c r="Z503" s="4"/>
      <c r="AA503" s="4"/>
      <c r="AB503" s="4"/>
    </row>
    <row r="504" spans="1:28" ht="33" customHeight="1" thickBot="1">
      <c r="B504" s="9"/>
      <c r="C504" s="15"/>
      <c r="D504" s="13"/>
      <c r="E504" s="14"/>
      <c r="F504" s="18"/>
      <c r="G504" s="18"/>
      <c r="H504" s="43"/>
      <c r="I504" s="54"/>
      <c r="J504" s="26"/>
      <c r="K504" s="240"/>
      <c r="L504" s="241"/>
      <c r="M504" s="168"/>
      <c r="N504" s="227"/>
      <c r="O504" s="228"/>
      <c r="P504" s="36"/>
      <c r="Q504" s="230"/>
      <c r="R504" s="233"/>
      <c r="S504" s="234"/>
      <c r="X504" s="3"/>
      <c r="Z504" s="4"/>
      <c r="AA504" s="4"/>
      <c r="AB504" s="4"/>
    </row>
    <row r="505" spans="1:28" s="48" customFormat="1" ht="11.25" customHeight="1" thickBot="1">
      <c r="A505" s="153"/>
      <c r="B505" s="51"/>
      <c r="C505" s="42"/>
      <c r="D505" s="43"/>
      <c r="E505" s="44"/>
      <c r="F505" s="45"/>
      <c r="G505" s="45"/>
      <c r="H505" s="52" t="b">
        <f>N505</f>
        <v>1</v>
      </c>
      <c r="I505" s="55">
        <f>IF(H505,1,0)</f>
        <v>1</v>
      </c>
      <c r="J505" s="21"/>
      <c r="K505" s="46"/>
      <c r="L505" s="46"/>
      <c r="M505" s="46"/>
      <c r="N505" s="21" t="b">
        <f>Q505</f>
        <v>1</v>
      </c>
      <c r="O505" s="22"/>
      <c r="P505" s="22"/>
      <c r="Q505" s="22" t="b">
        <f>NOT(OR(Q503="",Q503="Введите здесь значение"))</f>
        <v>1</v>
      </c>
      <c r="R505" s="22"/>
      <c r="S505" s="22"/>
      <c r="T505" s="22"/>
      <c r="U505" s="22"/>
      <c r="V505" s="46"/>
      <c r="W505" s="46"/>
      <c r="X505" s="46"/>
      <c r="Y505" s="46"/>
      <c r="Z505" s="46"/>
      <c r="AA505" s="47"/>
      <c r="AB505" s="46"/>
    </row>
    <row r="506" spans="1:28" ht="39" customHeight="1">
      <c r="A506" s="154" t="s">
        <v>913</v>
      </c>
      <c r="B506" s="9"/>
      <c r="C506" s="15"/>
      <c r="D506" s="13"/>
      <c r="E506" s="14"/>
      <c r="F506" s="18"/>
      <c r="G506" s="18"/>
      <c r="H506" s="43"/>
      <c r="I506" s="53"/>
      <c r="J506" s="40"/>
      <c r="K506" s="221" t="s">
        <v>914</v>
      </c>
      <c r="L506" s="222"/>
      <c r="M506" s="169"/>
      <c r="N506" s="225">
        <f>IF(NOT(AND(Справочник!H$94,Q508)),"Этот показатель вычисляется по введенному значению в ячейке справа",ROUND(Q506/Справочник!G$94+0.00045,3))</f>
        <v>0.2</v>
      </c>
      <c r="O506" s="226"/>
      <c r="P506" s="35"/>
      <c r="Q506" s="229">
        <v>5</v>
      </c>
      <c r="R506" s="231" t="s">
        <v>915</v>
      </c>
      <c r="S506" s="232"/>
      <c r="X506" s="3"/>
      <c r="Z506" s="4"/>
      <c r="AA506" s="4"/>
      <c r="AB506" s="4"/>
    </row>
    <row r="507" spans="1:28" ht="39" customHeight="1" thickBot="1">
      <c r="B507" s="9"/>
      <c r="C507" s="15"/>
      <c r="D507" s="13"/>
      <c r="E507" s="14"/>
      <c r="F507" s="18"/>
      <c r="G507" s="18"/>
      <c r="H507" s="43"/>
      <c r="I507" s="54"/>
      <c r="J507" s="26"/>
      <c r="K507" s="223"/>
      <c r="L507" s="224"/>
      <c r="M507" s="168"/>
      <c r="N507" s="227"/>
      <c r="O507" s="228"/>
      <c r="P507" s="36"/>
      <c r="Q507" s="230"/>
      <c r="R507" s="233"/>
      <c r="S507" s="234"/>
      <c r="X507" s="3"/>
      <c r="Z507" s="4"/>
      <c r="AA507" s="4"/>
      <c r="AB507" s="4"/>
    </row>
    <row r="508" spans="1:28" s="48" customFormat="1" ht="11.25" customHeight="1" thickBot="1">
      <c r="A508" s="153"/>
      <c r="B508" s="51"/>
      <c r="C508" s="42"/>
      <c r="D508" s="43"/>
      <c r="E508" s="44"/>
      <c r="F508" s="45"/>
      <c r="G508" s="45"/>
      <c r="H508" s="52" t="b">
        <f>N508</f>
        <v>1</v>
      </c>
      <c r="I508" s="55">
        <f>IF(H508,1,0)</f>
        <v>1</v>
      </c>
      <c r="J508" s="21"/>
      <c r="K508" s="46"/>
      <c r="L508" s="46"/>
      <c r="M508" s="46"/>
      <c r="N508" s="21" t="b">
        <f>Q508</f>
        <v>1</v>
      </c>
      <c r="O508" s="22"/>
      <c r="P508" s="22"/>
      <c r="Q508" s="22" t="b">
        <f>NOT(OR(Q506="",Q506="Введите здесь значение"))</f>
        <v>1</v>
      </c>
      <c r="R508" s="22"/>
      <c r="S508" s="22"/>
      <c r="T508" s="22"/>
      <c r="U508" s="22"/>
      <c r="V508" s="46"/>
      <c r="W508" s="46"/>
      <c r="X508" s="46"/>
      <c r="Y508" s="46"/>
      <c r="Z508" s="46"/>
      <c r="AA508" s="47"/>
      <c r="AB508" s="46"/>
    </row>
    <row r="509" spans="1:28" ht="33" customHeight="1">
      <c r="A509" s="154" t="s">
        <v>916</v>
      </c>
      <c r="B509" s="9"/>
      <c r="C509" s="15"/>
      <c r="D509" s="13"/>
      <c r="E509" s="14"/>
      <c r="F509" s="18"/>
      <c r="G509" s="18"/>
      <c r="H509" s="43"/>
      <c r="I509" s="53"/>
      <c r="J509" s="40"/>
      <c r="K509" s="235" t="s">
        <v>917</v>
      </c>
      <c r="L509" s="239"/>
      <c r="M509" s="169"/>
      <c r="N509" s="225">
        <f>IF(NOT(AND(Справочник!H$94,Q511)),"Этот показатель вычисляется по введенному значению в ячейке справа",ROUND(Q509/Справочник!G$94+0.00045,3))</f>
        <v>0.2</v>
      </c>
      <c r="O509" s="226"/>
      <c r="P509" s="35"/>
      <c r="Q509" s="229">
        <v>5</v>
      </c>
      <c r="R509" s="231" t="s">
        <v>918</v>
      </c>
      <c r="S509" s="232"/>
      <c r="X509" s="3"/>
      <c r="Z509" s="4"/>
      <c r="AA509" s="4"/>
      <c r="AB509" s="4"/>
    </row>
    <row r="510" spans="1:28" ht="33" customHeight="1" thickBot="1">
      <c r="B510" s="9"/>
      <c r="C510" s="15"/>
      <c r="D510" s="13"/>
      <c r="E510" s="14"/>
      <c r="F510" s="18"/>
      <c r="G510" s="18"/>
      <c r="H510" s="43"/>
      <c r="I510" s="54"/>
      <c r="J510" s="26"/>
      <c r="K510" s="240"/>
      <c r="L510" s="241"/>
      <c r="M510" s="168"/>
      <c r="N510" s="227"/>
      <c r="O510" s="228"/>
      <c r="P510" s="36"/>
      <c r="Q510" s="230"/>
      <c r="R510" s="233"/>
      <c r="S510" s="234"/>
      <c r="X510" s="3"/>
      <c r="Z510" s="4"/>
      <c r="AA510" s="4"/>
      <c r="AB510" s="4"/>
    </row>
    <row r="511" spans="1:28" s="48" customFormat="1" ht="11.25" customHeight="1" thickBot="1">
      <c r="A511" s="153"/>
      <c r="B511" s="51"/>
      <c r="C511" s="42"/>
      <c r="D511" s="43"/>
      <c r="E511" s="44"/>
      <c r="F511" s="45"/>
      <c r="G511" s="45"/>
      <c r="H511" s="52" t="b">
        <f>N511</f>
        <v>1</v>
      </c>
      <c r="I511" s="55">
        <f>IF(H511,1,0)</f>
        <v>1</v>
      </c>
      <c r="J511" s="21"/>
      <c r="K511" s="46"/>
      <c r="L511" s="46"/>
      <c r="M511" s="46"/>
      <c r="N511" s="21" t="b">
        <f>Q511</f>
        <v>1</v>
      </c>
      <c r="O511" s="22"/>
      <c r="P511" s="22"/>
      <c r="Q511" s="22" t="b">
        <f>NOT(OR(Q509="",Q509="Введите здесь значение"))</f>
        <v>1</v>
      </c>
      <c r="R511" s="22"/>
      <c r="S511" s="22"/>
      <c r="T511" s="22"/>
      <c r="U511" s="22"/>
      <c r="V511" s="46"/>
      <c r="W511" s="46"/>
      <c r="X511" s="46"/>
      <c r="Y511" s="46"/>
      <c r="Z511" s="46"/>
      <c r="AA511" s="47"/>
      <c r="AB511" s="46"/>
    </row>
    <row r="512" spans="1:28" ht="46.5" customHeight="1">
      <c r="A512" s="154" t="s">
        <v>919</v>
      </c>
      <c r="B512" s="9"/>
      <c r="C512" s="15"/>
      <c r="D512" s="13"/>
      <c r="E512" s="14"/>
      <c r="F512" s="18"/>
      <c r="G512" s="18"/>
      <c r="H512" s="43"/>
      <c r="I512" s="53"/>
      <c r="J512" s="40"/>
      <c r="K512" s="221" t="s">
        <v>920</v>
      </c>
      <c r="L512" s="222"/>
      <c r="M512" s="169"/>
      <c r="N512" s="225">
        <f>IF(NOT(AND(Справочник!H$94,Q514)),"Этот показатель вычисляется по введенному значению в ячейке справа",ROUND(Q512/Справочник!G$94+0.00045,3))</f>
        <v>0.2</v>
      </c>
      <c r="O512" s="226"/>
      <c r="P512" s="35"/>
      <c r="Q512" s="229">
        <v>5</v>
      </c>
      <c r="R512" s="231" t="s">
        <v>921</v>
      </c>
      <c r="S512" s="232"/>
      <c r="X512" s="3"/>
      <c r="Z512" s="4"/>
      <c r="AA512" s="4"/>
      <c r="AB512" s="4"/>
    </row>
    <row r="513" spans="1:28" ht="46.5" customHeight="1" thickBot="1">
      <c r="B513" s="9"/>
      <c r="C513" s="15"/>
      <c r="D513" s="13"/>
      <c r="E513" s="14"/>
      <c r="F513" s="18"/>
      <c r="G513" s="18"/>
      <c r="H513" s="43"/>
      <c r="I513" s="54"/>
      <c r="J513" s="26"/>
      <c r="K513" s="223"/>
      <c r="L513" s="224"/>
      <c r="M513" s="168"/>
      <c r="N513" s="227"/>
      <c r="O513" s="228"/>
      <c r="P513" s="36"/>
      <c r="Q513" s="230"/>
      <c r="R513" s="233"/>
      <c r="S513" s="234"/>
      <c r="X513" s="3"/>
      <c r="Z513" s="4"/>
      <c r="AA513" s="4"/>
      <c r="AB513" s="4"/>
    </row>
    <row r="514" spans="1:28" s="48" customFormat="1" ht="11.25" customHeight="1" thickBot="1">
      <c r="A514" s="153"/>
      <c r="B514" s="51"/>
      <c r="C514" s="42"/>
      <c r="D514" s="43"/>
      <c r="E514" s="44"/>
      <c r="F514" s="45"/>
      <c r="G514" s="45"/>
      <c r="H514" s="52" t="b">
        <f>N514</f>
        <v>1</v>
      </c>
      <c r="I514" s="55">
        <f>IF(H514,1,0)</f>
        <v>1</v>
      </c>
      <c r="J514" s="21"/>
      <c r="K514" s="46"/>
      <c r="L514" s="46"/>
      <c r="M514" s="46"/>
      <c r="N514" s="21" t="b">
        <f>Q514</f>
        <v>1</v>
      </c>
      <c r="O514" s="22"/>
      <c r="P514" s="22"/>
      <c r="Q514" s="22" t="b">
        <f>NOT(OR(Q512="",Q512="Введите здесь значение"))</f>
        <v>1</v>
      </c>
      <c r="R514" s="22"/>
      <c r="S514" s="22"/>
      <c r="T514" s="22"/>
      <c r="U514" s="22"/>
      <c r="V514" s="46"/>
      <c r="W514" s="46"/>
      <c r="X514" s="46"/>
      <c r="Y514" s="46"/>
      <c r="Z514" s="46"/>
      <c r="AA514" s="47"/>
      <c r="AB514" s="46"/>
    </row>
    <row r="515" spans="1:28" ht="39" customHeight="1">
      <c r="A515" s="154" t="s">
        <v>922</v>
      </c>
      <c r="B515" s="9"/>
      <c r="C515" s="15"/>
      <c r="D515" s="13"/>
      <c r="E515" s="14"/>
      <c r="F515" s="18"/>
      <c r="G515" s="18"/>
      <c r="H515" s="43"/>
      <c r="I515" s="53"/>
      <c r="J515" s="40"/>
      <c r="K515" s="235" t="s">
        <v>923</v>
      </c>
      <c r="L515" s="239"/>
      <c r="M515" s="169"/>
      <c r="N515" s="225">
        <f>IF(NOT(AND(Справочник!H$94,Q517)),"Этот показатель вычисляется по введенному значению в ячейке справа",ROUND(Q515/Справочник!G$94+0.00045,3))</f>
        <v>0</v>
      </c>
      <c r="O515" s="226"/>
      <c r="P515" s="35"/>
      <c r="Q515" s="229">
        <v>0</v>
      </c>
      <c r="R515" s="231" t="s">
        <v>924</v>
      </c>
      <c r="S515" s="232"/>
      <c r="X515" s="3"/>
      <c r="Z515" s="4"/>
      <c r="AA515" s="4"/>
      <c r="AB515" s="4"/>
    </row>
    <row r="516" spans="1:28" ht="39" customHeight="1" thickBot="1">
      <c r="B516" s="9"/>
      <c r="C516" s="15"/>
      <c r="D516" s="13"/>
      <c r="E516" s="14"/>
      <c r="F516" s="18"/>
      <c r="G516" s="18"/>
      <c r="H516" s="43"/>
      <c r="I516" s="54"/>
      <c r="J516" s="26"/>
      <c r="K516" s="240"/>
      <c r="L516" s="241"/>
      <c r="M516" s="168"/>
      <c r="N516" s="227"/>
      <c r="O516" s="228"/>
      <c r="P516" s="36"/>
      <c r="Q516" s="230"/>
      <c r="R516" s="233"/>
      <c r="S516" s="234"/>
      <c r="X516" s="3"/>
      <c r="Z516" s="4"/>
      <c r="AA516" s="4"/>
      <c r="AB516" s="4"/>
    </row>
    <row r="517" spans="1:28" s="48" customFormat="1" ht="11.25" customHeight="1" thickBot="1">
      <c r="A517" s="153"/>
      <c r="B517" s="51"/>
      <c r="C517" s="42"/>
      <c r="D517" s="43"/>
      <c r="E517" s="44"/>
      <c r="F517" s="45"/>
      <c r="G517" s="45"/>
      <c r="H517" s="52" t="b">
        <f>N517</f>
        <v>1</v>
      </c>
      <c r="I517" s="55">
        <f>IF(H517,1,0)</f>
        <v>1</v>
      </c>
      <c r="J517" s="21"/>
      <c r="K517" s="46"/>
      <c r="L517" s="46"/>
      <c r="M517" s="46"/>
      <c r="N517" s="21" t="b">
        <f>Q517</f>
        <v>1</v>
      </c>
      <c r="O517" s="22"/>
      <c r="P517" s="22"/>
      <c r="Q517" s="22" t="b">
        <f>NOT(OR(Q515="",Q515="Введите здесь значение"))</f>
        <v>1</v>
      </c>
      <c r="R517" s="22"/>
      <c r="S517" s="22"/>
      <c r="T517" s="22"/>
      <c r="U517" s="22"/>
      <c r="V517" s="46"/>
      <c r="W517" s="46"/>
      <c r="X517" s="46"/>
      <c r="Y517" s="46"/>
      <c r="Z517" s="46"/>
      <c r="AA517" s="47"/>
      <c r="AB517" s="46"/>
    </row>
    <row r="518" spans="1:28" ht="33" customHeight="1">
      <c r="A518" s="154" t="s">
        <v>925</v>
      </c>
      <c r="B518" s="9"/>
      <c r="C518" s="15"/>
      <c r="D518" s="13"/>
      <c r="E518" s="14"/>
      <c r="F518" s="45"/>
      <c r="G518" s="37"/>
      <c r="H518" s="43"/>
      <c r="I518" s="53"/>
      <c r="J518" s="40"/>
      <c r="K518" s="235" t="s">
        <v>926</v>
      </c>
      <c r="L518" s="236"/>
      <c r="M518" s="49"/>
      <c r="N518" s="261" t="s">
        <v>386</v>
      </c>
      <c r="O518" s="262"/>
      <c r="P518" s="27"/>
      <c r="Q518" s="265" t="s">
        <v>387</v>
      </c>
      <c r="R518" s="266"/>
      <c r="S518" s="267"/>
      <c r="T518" s="4"/>
      <c r="U518" s="4"/>
      <c r="V518" s="4"/>
      <c r="W518" s="4"/>
      <c r="X518" s="4"/>
      <c r="Y518" s="4"/>
      <c r="Z518" s="4"/>
      <c r="AA518" s="4"/>
      <c r="AB518" s="4"/>
    </row>
    <row r="519" spans="1:28" ht="33" customHeight="1" thickBot="1">
      <c r="B519" s="9"/>
      <c r="C519" s="15"/>
      <c r="D519" s="13"/>
      <c r="E519" s="14"/>
      <c r="F519" s="45"/>
      <c r="G519" s="37"/>
      <c r="H519" s="43"/>
      <c r="I519" s="54"/>
      <c r="J519" s="26"/>
      <c r="K519" s="237"/>
      <c r="L519" s="238"/>
      <c r="M519" s="50"/>
      <c r="N519" s="263"/>
      <c r="O519" s="264"/>
      <c r="P519" s="28"/>
      <c r="Q519" s="268" t="s">
        <v>388</v>
      </c>
      <c r="R519" s="269"/>
      <c r="S519" s="270"/>
      <c r="T519" s="4"/>
      <c r="U519" s="4"/>
      <c r="V519" s="4"/>
      <c r="W519" s="4"/>
      <c r="X519" s="4"/>
      <c r="Y519" s="4"/>
      <c r="Z519" s="4"/>
      <c r="AA519" s="4"/>
      <c r="AB519" s="4"/>
    </row>
    <row r="520" spans="1:28" s="48" customFormat="1" ht="12" customHeight="1" thickBot="1">
      <c r="A520" s="153"/>
      <c r="B520" s="51"/>
      <c r="C520" s="42"/>
      <c r="D520" s="13"/>
      <c r="E520" s="14"/>
      <c r="F520" s="45"/>
      <c r="G520" s="37"/>
      <c r="H520" s="52" t="b">
        <f>AND(N520,Q520)</f>
        <v>1</v>
      </c>
      <c r="I520" s="55">
        <f>IF(H520,1,0)</f>
        <v>1</v>
      </c>
      <c r="J520" s="21"/>
      <c r="K520" s="46"/>
      <c r="L520" s="46"/>
      <c r="M520" s="46"/>
      <c r="N520" s="22" t="b">
        <f t="shared" ref="N520:N523" si="44">NOT(OR(N518="",N518="Укажите здесь ""Имеется"" или ""Отсутствует"""))</f>
        <v>1</v>
      </c>
      <c r="P520" s="22"/>
      <c r="Q520" s="22" t="b">
        <f t="shared" ref="Q520" si="45">OR(N518="Отсутствует",NOT(OR(Q518="",Q518="Укажите здесь ссылку на документ",Q519="",Q519="Укажите здесь название документа и соответствующий номер страницы")))</f>
        <v>1</v>
      </c>
      <c r="R520" s="22"/>
      <c r="S520" s="22"/>
      <c r="T520" s="46"/>
      <c r="W520" s="46"/>
    </row>
    <row r="521" spans="1:28" ht="33" customHeight="1">
      <c r="A521" s="154" t="s">
        <v>927</v>
      </c>
      <c r="B521" s="9"/>
      <c r="C521" s="68"/>
      <c r="D521" s="40"/>
      <c r="E521" s="58"/>
      <c r="F521" s="132"/>
      <c r="G521" s="56"/>
      <c r="H521" s="74"/>
      <c r="I521" s="53"/>
      <c r="J521" s="40"/>
      <c r="K521" s="235" t="s">
        <v>928</v>
      </c>
      <c r="L521" s="236"/>
      <c r="M521" s="49"/>
      <c r="N521" s="261" t="s">
        <v>386</v>
      </c>
      <c r="O521" s="262"/>
      <c r="P521" s="27"/>
      <c r="Q521" s="265" t="s">
        <v>387</v>
      </c>
      <c r="R521" s="266"/>
      <c r="S521" s="267"/>
      <c r="T521" s="4"/>
      <c r="U521" s="4"/>
      <c r="V521" s="4"/>
      <c r="W521" s="4"/>
      <c r="X521" s="4"/>
      <c r="Y521" s="4"/>
      <c r="Z521" s="4"/>
      <c r="AA521" s="4"/>
      <c r="AB521" s="4"/>
    </row>
    <row r="522" spans="1:28" ht="33" customHeight="1" thickBot="1">
      <c r="C522" s="23"/>
      <c r="D522" s="23"/>
      <c r="E522" s="23"/>
      <c r="F522" s="23"/>
      <c r="G522" s="23"/>
      <c r="H522" s="73"/>
      <c r="I522" s="61"/>
      <c r="J522" s="26"/>
      <c r="K522" s="237"/>
      <c r="L522" s="238"/>
      <c r="M522" s="50"/>
      <c r="N522" s="263"/>
      <c r="O522" s="264"/>
      <c r="P522" s="28"/>
      <c r="Q522" s="268" t="s">
        <v>388</v>
      </c>
      <c r="R522" s="269"/>
      <c r="S522" s="270"/>
      <c r="T522" s="4"/>
      <c r="U522" s="4"/>
      <c r="V522" s="4"/>
      <c r="W522" s="4"/>
      <c r="X522" s="4"/>
      <c r="Y522" s="4"/>
      <c r="Z522" s="4"/>
      <c r="AA522" s="4"/>
      <c r="AB522" s="4"/>
    </row>
    <row r="523" spans="1:28" s="48" customFormat="1" ht="12" customHeight="1">
      <c r="A523" s="153"/>
      <c r="B523" s="1"/>
      <c r="C523" s="1"/>
      <c r="D523" s="1"/>
      <c r="E523" s="1"/>
      <c r="F523" s="1"/>
      <c r="G523" s="1"/>
      <c r="H523" s="21" t="b">
        <f>AND(N523,Q523)</f>
        <v>1</v>
      </c>
      <c r="I523" s="62">
        <f>IF(H523,1,0)</f>
        <v>1</v>
      </c>
      <c r="J523" s="21"/>
      <c r="K523" s="46"/>
      <c r="L523" s="46"/>
      <c r="M523" s="46"/>
      <c r="N523" s="22" t="b">
        <f t="shared" si="44"/>
        <v>1</v>
      </c>
      <c r="P523" s="22"/>
      <c r="Q523" s="22" t="b">
        <f t="shared" ref="Q523" si="46">OR(N521="Отсутствует",NOT(OR(Q521="",Q521="Укажите здесь ссылку на документ",Q522="",Q522="Укажите здесь название документа и соответствующий номер страницы")))</f>
        <v>1</v>
      </c>
      <c r="R523" s="22"/>
      <c r="S523" s="22"/>
      <c r="T523" s="46"/>
      <c r="W523" s="46"/>
    </row>
  </sheetData>
  <sheetProtection sheet="1" objects="1" scenarios="1"/>
  <mergeCells count="554">
    <mergeCell ref="D5:R6"/>
    <mergeCell ref="B3:R3"/>
    <mergeCell ref="H155:R156"/>
    <mergeCell ref="N182:O183"/>
    <mergeCell ref="Q182:S182"/>
    <mergeCell ref="Q183:S183"/>
    <mergeCell ref="N185:O186"/>
    <mergeCell ref="Q185:S185"/>
    <mergeCell ref="Q186:S186"/>
    <mergeCell ref="K122:L123"/>
    <mergeCell ref="N122:O123"/>
    <mergeCell ref="Q122:Q123"/>
    <mergeCell ref="N107:O108"/>
    <mergeCell ref="Q147:S147"/>
    <mergeCell ref="N80:O81"/>
    <mergeCell ref="Q80:S80"/>
    <mergeCell ref="Q81:S81"/>
    <mergeCell ref="N77:O78"/>
    <mergeCell ref="Q77:Q78"/>
    <mergeCell ref="R77:S78"/>
    <mergeCell ref="K71:L72"/>
    <mergeCell ref="N71:O72"/>
    <mergeCell ref="Q71:Q72"/>
    <mergeCell ref="R71:S72"/>
    <mergeCell ref="F8:R9"/>
    <mergeCell ref="N188:O189"/>
    <mergeCell ref="Q188:S188"/>
    <mergeCell ref="Q189:S189"/>
    <mergeCell ref="N191:O192"/>
    <mergeCell ref="Q191:S191"/>
    <mergeCell ref="Q192:S192"/>
    <mergeCell ref="N194:O195"/>
    <mergeCell ref="Q194:S194"/>
    <mergeCell ref="Q195:S195"/>
    <mergeCell ref="N125:O126"/>
    <mergeCell ref="Q125:S125"/>
    <mergeCell ref="Q126:S126"/>
    <mergeCell ref="N128:O129"/>
    <mergeCell ref="Q128:S128"/>
    <mergeCell ref="Q129:S129"/>
    <mergeCell ref="H131:R132"/>
    <mergeCell ref="N146:O147"/>
    <mergeCell ref="K17:L18"/>
    <mergeCell ref="N17:O18"/>
    <mergeCell ref="Q17:Q18"/>
    <mergeCell ref="R17:S18"/>
    <mergeCell ref="N44:O45"/>
    <mergeCell ref="Q44:S44"/>
    <mergeCell ref="N377:O378"/>
    <mergeCell ref="Q377:Q378"/>
    <mergeCell ref="R377:S378"/>
    <mergeCell ref="N326:O327"/>
    <mergeCell ref="R503:S504"/>
    <mergeCell ref="K464:L465"/>
    <mergeCell ref="N464:O465"/>
    <mergeCell ref="Q464:Q465"/>
    <mergeCell ref="R464:S465"/>
    <mergeCell ref="K491:L492"/>
    <mergeCell ref="N491:O492"/>
    <mergeCell ref="Q491:Q492"/>
    <mergeCell ref="R491:S492"/>
    <mergeCell ref="K494:L495"/>
    <mergeCell ref="H485:R486"/>
    <mergeCell ref="K482:L483"/>
    <mergeCell ref="N482:O483"/>
    <mergeCell ref="Q482:Q483"/>
    <mergeCell ref="R482:S483"/>
    <mergeCell ref="K479:L480"/>
    <mergeCell ref="N479:O480"/>
    <mergeCell ref="Q479:Q480"/>
    <mergeCell ref="H497:R498"/>
    <mergeCell ref="K455:L456"/>
    <mergeCell ref="N455:O456"/>
    <mergeCell ref="Q455:Q456"/>
    <mergeCell ref="R455:S456"/>
    <mergeCell ref="R446:S447"/>
    <mergeCell ref="K449:L450"/>
    <mergeCell ref="N449:O450"/>
    <mergeCell ref="Q449:Q450"/>
    <mergeCell ref="R449:S450"/>
    <mergeCell ref="K452:L453"/>
    <mergeCell ref="N452:O453"/>
    <mergeCell ref="Q452:Q453"/>
    <mergeCell ref="R452:S453"/>
    <mergeCell ref="Q45:S45"/>
    <mergeCell ref="N47:O48"/>
    <mergeCell ref="Q47:S47"/>
    <mergeCell ref="Q48:S48"/>
    <mergeCell ref="K47:L48"/>
    <mergeCell ref="Q35:S35"/>
    <mergeCell ref="Q36:S36"/>
    <mergeCell ref="F296:R297"/>
    <mergeCell ref="D293:R294"/>
    <mergeCell ref="F203:R204"/>
    <mergeCell ref="K104:L105"/>
    <mergeCell ref="K101:O102"/>
    <mergeCell ref="N104:O105"/>
    <mergeCell ref="Q104:Q105"/>
    <mergeCell ref="N83:O84"/>
    <mergeCell ref="Q83:S83"/>
    <mergeCell ref="Q84:S84"/>
    <mergeCell ref="H86:R87"/>
    <mergeCell ref="Q89:Q90"/>
    <mergeCell ref="Q92:Q93"/>
    <mergeCell ref="Q95:Q96"/>
    <mergeCell ref="K89:O90"/>
    <mergeCell ref="K92:O93"/>
    <mergeCell ref="K95:O96"/>
    <mergeCell ref="N74:O75"/>
    <mergeCell ref="Q74:Q75"/>
    <mergeCell ref="R74:S75"/>
    <mergeCell ref="H362:R363"/>
    <mergeCell ref="Q365:Q366"/>
    <mergeCell ref="Q368:Q369"/>
    <mergeCell ref="K365:O366"/>
    <mergeCell ref="K368:O369"/>
    <mergeCell ref="K80:L81"/>
    <mergeCell ref="R107:S108"/>
    <mergeCell ref="K110:L111"/>
    <mergeCell ref="N110:O111"/>
    <mergeCell ref="Q110:Q111"/>
    <mergeCell ref="Q101:Q102"/>
    <mergeCell ref="R116:S117"/>
    <mergeCell ref="K119:L120"/>
    <mergeCell ref="N119:O120"/>
    <mergeCell ref="Q119:Q120"/>
    <mergeCell ref="K77:L78"/>
    <mergeCell ref="K314:L315"/>
    <mergeCell ref="N314:O315"/>
    <mergeCell ref="Q314:Q315"/>
    <mergeCell ref="Q215:Q216"/>
    <mergeCell ref="R209:S210"/>
    <mergeCell ref="Q41:S41"/>
    <mergeCell ref="Q42:S42"/>
    <mergeCell ref="K38:L39"/>
    <mergeCell ref="R458:S459"/>
    <mergeCell ref="N494:O495"/>
    <mergeCell ref="Q494:Q495"/>
    <mergeCell ref="R494:S495"/>
    <mergeCell ref="K467:L468"/>
    <mergeCell ref="N467:O468"/>
    <mergeCell ref="Q467:Q468"/>
    <mergeCell ref="R467:S468"/>
    <mergeCell ref="K488:L489"/>
    <mergeCell ref="N488:O489"/>
    <mergeCell ref="Q488:Q489"/>
    <mergeCell ref="R488:S489"/>
    <mergeCell ref="H470:R471"/>
    <mergeCell ref="Q473:Q474"/>
    <mergeCell ref="Q476:Q477"/>
    <mergeCell ref="K473:O474"/>
    <mergeCell ref="K476:O477"/>
    <mergeCell ref="R479:S480"/>
    <mergeCell ref="N458:O459"/>
    <mergeCell ref="Q326:Q327"/>
    <mergeCell ref="K74:L75"/>
    <mergeCell ref="N62:O63"/>
    <mergeCell ref="Q62:Q63"/>
    <mergeCell ref="R62:S63"/>
    <mergeCell ref="N53:O54"/>
    <mergeCell ref="K83:L84"/>
    <mergeCell ref="H11:R12"/>
    <mergeCell ref="K14:L15"/>
    <mergeCell ref="N14:O15"/>
    <mergeCell ref="Q14:Q15"/>
    <mergeCell ref="R14:S15"/>
    <mergeCell ref="K44:L45"/>
    <mergeCell ref="K26:L27"/>
    <mergeCell ref="N26:O27"/>
    <mergeCell ref="Q26:Q27"/>
    <mergeCell ref="R26:S27"/>
    <mergeCell ref="K35:L36"/>
    <mergeCell ref="K32:L33"/>
    <mergeCell ref="H29:R30"/>
    <mergeCell ref="N32:O33"/>
    <mergeCell ref="Q32:S32"/>
    <mergeCell ref="Q33:S33"/>
    <mergeCell ref="N38:O39"/>
    <mergeCell ref="Q38:S38"/>
    <mergeCell ref="Q53:S53"/>
    <mergeCell ref="D200:R201"/>
    <mergeCell ref="N197:O198"/>
    <mergeCell ref="N35:O36"/>
    <mergeCell ref="R104:S105"/>
    <mergeCell ref="H98:R99"/>
    <mergeCell ref="K134:L135"/>
    <mergeCell ref="N134:O135"/>
    <mergeCell ref="Q134:Q135"/>
    <mergeCell ref="R134:S135"/>
    <mergeCell ref="K107:L108"/>
    <mergeCell ref="R110:S111"/>
    <mergeCell ref="Q107:Q108"/>
    <mergeCell ref="K50:L51"/>
    <mergeCell ref="K65:L66"/>
    <mergeCell ref="N65:O66"/>
    <mergeCell ref="Q65:Q66"/>
    <mergeCell ref="R65:S66"/>
    <mergeCell ref="K68:L69"/>
    <mergeCell ref="N68:O69"/>
    <mergeCell ref="Q68:Q69"/>
    <mergeCell ref="R68:S69"/>
    <mergeCell ref="K62:L63"/>
    <mergeCell ref="Q39:S39"/>
    <mergeCell ref="N41:O42"/>
    <mergeCell ref="Q221:Q222"/>
    <mergeCell ref="R221:S222"/>
    <mergeCell ref="K230:L231"/>
    <mergeCell ref="H206:R207"/>
    <mergeCell ref="H236:R237"/>
    <mergeCell ref="K185:L186"/>
    <mergeCell ref="K173:L174"/>
    <mergeCell ref="N173:O174"/>
    <mergeCell ref="Q173:Q174"/>
    <mergeCell ref="R173:S174"/>
    <mergeCell ref="K176:L177"/>
    <mergeCell ref="N176:O177"/>
    <mergeCell ref="Q176:Q177"/>
    <mergeCell ref="R176:S177"/>
    <mergeCell ref="K179:L180"/>
    <mergeCell ref="N179:O180"/>
    <mergeCell ref="Q179:Q180"/>
    <mergeCell ref="R179:S180"/>
    <mergeCell ref="K194:L195"/>
    <mergeCell ref="K191:L192"/>
    <mergeCell ref="K197:L198"/>
    <mergeCell ref="Q197:S197"/>
    <mergeCell ref="Q198:S198"/>
    <mergeCell ref="R215:S216"/>
    <mergeCell ref="N248:O249"/>
    <mergeCell ref="Q248:Q249"/>
    <mergeCell ref="R248:S249"/>
    <mergeCell ref="K239:L240"/>
    <mergeCell ref="N239:O240"/>
    <mergeCell ref="Q239:Q240"/>
    <mergeCell ref="R239:S240"/>
    <mergeCell ref="K248:L249"/>
    <mergeCell ref="K245:L246"/>
    <mergeCell ref="R245:S246"/>
    <mergeCell ref="K242:L243"/>
    <mergeCell ref="N242:O243"/>
    <mergeCell ref="Q242:Q243"/>
    <mergeCell ref="R242:S243"/>
    <mergeCell ref="K233:L234"/>
    <mergeCell ref="K224:L225"/>
    <mergeCell ref="N224:O225"/>
    <mergeCell ref="Q224:Q225"/>
    <mergeCell ref="R224:S225"/>
    <mergeCell ref="N230:O231"/>
    <mergeCell ref="Q230:Q231"/>
    <mergeCell ref="R230:S231"/>
    <mergeCell ref="K212:L213"/>
    <mergeCell ref="N212:O213"/>
    <mergeCell ref="Q212:Q213"/>
    <mergeCell ref="R212:S213"/>
    <mergeCell ref="K227:L228"/>
    <mergeCell ref="N227:O228"/>
    <mergeCell ref="Q227:Q228"/>
    <mergeCell ref="R227:S228"/>
    <mergeCell ref="K215:L216"/>
    <mergeCell ref="N215:O216"/>
    <mergeCell ref="K218:L219"/>
    <mergeCell ref="N218:O219"/>
    <mergeCell ref="Q218:Q219"/>
    <mergeCell ref="R218:S219"/>
    <mergeCell ref="K221:L222"/>
    <mergeCell ref="N221:O222"/>
    <mergeCell ref="H251:R252"/>
    <mergeCell ref="H269:R270"/>
    <mergeCell ref="H281:R282"/>
    <mergeCell ref="N290:O291"/>
    <mergeCell ref="Q290:S290"/>
    <mergeCell ref="Q291:S291"/>
    <mergeCell ref="K287:L288"/>
    <mergeCell ref="N287:O288"/>
    <mergeCell ref="Q287:Q288"/>
    <mergeCell ref="R287:S288"/>
    <mergeCell ref="K284:L285"/>
    <mergeCell ref="N284:O285"/>
    <mergeCell ref="Q284:Q285"/>
    <mergeCell ref="R284:S285"/>
    <mergeCell ref="K254:L255"/>
    <mergeCell ref="N254:O255"/>
    <mergeCell ref="Q254:Q255"/>
    <mergeCell ref="R254:S255"/>
    <mergeCell ref="K257:L258"/>
    <mergeCell ref="N257:O258"/>
    <mergeCell ref="K272:L273"/>
    <mergeCell ref="N272:O273"/>
    <mergeCell ref="Q272:Q273"/>
    <mergeCell ref="R272:S273"/>
    <mergeCell ref="Q338:Q339"/>
    <mergeCell ref="R338:S339"/>
    <mergeCell ref="K323:L324"/>
    <mergeCell ref="N323:O324"/>
    <mergeCell ref="Q323:S323"/>
    <mergeCell ref="Q257:Q258"/>
    <mergeCell ref="R257:S258"/>
    <mergeCell ref="K266:L267"/>
    <mergeCell ref="N266:O267"/>
    <mergeCell ref="Q266:Q267"/>
    <mergeCell ref="R266:S267"/>
    <mergeCell ref="K260:L261"/>
    <mergeCell ref="N260:O261"/>
    <mergeCell ref="Q260:Q261"/>
    <mergeCell ref="R260:S261"/>
    <mergeCell ref="K263:L264"/>
    <mergeCell ref="N263:O264"/>
    <mergeCell ref="Q263:Q264"/>
    <mergeCell ref="R263:S264"/>
    <mergeCell ref="R314:S315"/>
    <mergeCell ref="K320:L321"/>
    <mergeCell ref="N320:O321"/>
    <mergeCell ref="Q320:Q321"/>
    <mergeCell ref="R320:S321"/>
    <mergeCell ref="H392:R393"/>
    <mergeCell ref="K398:L399"/>
    <mergeCell ref="K404:L405"/>
    <mergeCell ref="N404:O405"/>
    <mergeCell ref="Q404:Q405"/>
    <mergeCell ref="R404:S405"/>
    <mergeCell ref="H428:R429"/>
    <mergeCell ref="N395:O396"/>
    <mergeCell ref="Q395:S395"/>
    <mergeCell ref="Q396:S396"/>
    <mergeCell ref="N398:O399"/>
    <mergeCell ref="Q398:S398"/>
    <mergeCell ref="Q399:S399"/>
    <mergeCell ref="H401:R402"/>
    <mergeCell ref="H413:R414"/>
    <mergeCell ref="F410:R411"/>
    <mergeCell ref="D407:R408"/>
    <mergeCell ref="K395:L396"/>
    <mergeCell ref="N518:O519"/>
    <mergeCell ref="Q518:S518"/>
    <mergeCell ref="Q519:S519"/>
    <mergeCell ref="H419:R420"/>
    <mergeCell ref="N521:O522"/>
    <mergeCell ref="Q521:S521"/>
    <mergeCell ref="Q522:S522"/>
    <mergeCell ref="K416:L417"/>
    <mergeCell ref="N416:O417"/>
    <mergeCell ref="Q416:Q417"/>
    <mergeCell ref="R416:S417"/>
    <mergeCell ref="K422:L423"/>
    <mergeCell ref="N422:O423"/>
    <mergeCell ref="Q422:Q423"/>
    <mergeCell ref="R422:S423"/>
    <mergeCell ref="K425:L426"/>
    <mergeCell ref="N425:O426"/>
    <mergeCell ref="Q425:Q426"/>
    <mergeCell ref="R425:S426"/>
    <mergeCell ref="K431:L432"/>
    <mergeCell ref="N431:O432"/>
    <mergeCell ref="Q431:Q432"/>
    <mergeCell ref="R431:S432"/>
    <mergeCell ref="K434:L435"/>
    <mergeCell ref="N434:O435"/>
    <mergeCell ref="Q434:Q435"/>
    <mergeCell ref="R434:S435"/>
    <mergeCell ref="K437:L438"/>
    <mergeCell ref="N437:O438"/>
    <mergeCell ref="Q437:Q438"/>
    <mergeCell ref="R437:S438"/>
    <mergeCell ref="K461:L462"/>
    <mergeCell ref="N461:O462"/>
    <mergeCell ref="Q461:Q462"/>
    <mergeCell ref="R461:S462"/>
    <mergeCell ref="K440:L441"/>
    <mergeCell ref="N440:O441"/>
    <mergeCell ref="Q440:Q441"/>
    <mergeCell ref="R440:S441"/>
    <mergeCell ref="K443:L444"/>
    <mergeCell ref="N443:O444"/>
    <mergeCell ref="Q443:Q444"/>
    <mergeCell ref="R443:S444"/>
    <mergeCell ref="K446:L447"/>
    <mergeCell ref="N446:O447"/>
    <mergeCell ref="Q446:Q447"/>
    <mergeCell ref="K458:L459"/>
    <mergeCell ref="Q458:Q459"/>
    <mergeCell ref="K518:L519"/>
    <mergeCell ref="K500:L501"/>
    <mergeCell ref="N500:O501"/>
    <mergeCell ref="Q500:Q501"/>
    <mergeCell ref="R500:S501"/>
    <mergeCell ref="K509:L510"/>
    <mergeCell ref="N509:O510"/>
    <mergeCell ref="Q509:Q510"/>
    <mergeCell ref="R509:S510"/>
    <mergeCell ref="K512:L513"/>
    <mergeCell ref="K506:L507"/>
    <mergeCell ref="N506:O507"/>
    <mergeCell ref="Q506:Q507"/>
    <mergeCell ref="R506:S507"/>
    <mergeCell ref="N512:O513"/>
    <mergeCell ref="Q512:Q513"/>
    <mergeCell ref="R512:S513"/>
    <mergeCell ref="K515:L516"/>
    <mergeCell ref="N515:O516"/>
    <mergeCell ref="Q515:Q516"/>
    <mergeCell ref="R515:S516"/>
    <mergeCell ref="K503:L504"/>
    <mergeCell ref="N503:O504"/>
    <mergeCell ref="Q503:Q504"/>
    <mergeCell ref="K521:L522"/>
    <mergeCell ref="K20:L21"/>
    <mergeCell ref="N20:O21"/>
    <mergeCell ref="Q20:Q21"/>
    <mergeCell ref="R20:S21"/>
    <mergeCell ref="K23:L24"/>
    <mergeCell ref="N23:O24"/>
    <mergeCell ref="Q23:Q24"/>
    <mergeCell ref="R23:S24"/>
    <mergeCell ref="K41:L42"/>
    <mergeCell ref="K53:L54"/>
    <mergeCell ref="K137:L138"/>
    <mergeCell ref="N137:O138"/>
    <mergeCell ref="Q137:Q138"/>
    <mergeCell ref="R137:S138"/>
    <mergeCell ref="K182:L183"/>
    <mergeCell ref="K158:L159"/>
    <mergeCell ref="N158:O159"/>
    <mergeCell ref="Q158:Q159"/>
    <mergeCell ref="R158:S159"/>
    <mergeCell ref="K170:L171"/>
    <mergeCell ref="N170:O171"/>
    <mergeCell ref="Q170:Q171"/>
    <mergeCell ref="R170:S171"/>
    <mergeCell ref="K140:L141"/>
    <mergeCell ref="N140:O141"/>
    <mergeCell ref="Q140:Q141"/>
    <mergeCell ref="R140:S141"/>
    <mergeCell ref="K128:L129"/>
    <mergeCell ref="K143:L144"/>
    <mergeCell ref="N143:O144"/>
    <mergeCell ref="Q143:Q144"/>
    <mergeCell ref="N164:O165"/>
    <mergeCell ref="Q164:Q165"/>
    <mergeCell ref="R164:S165"/>
    <mergeCell ref="K167:L168"/>
    <mergeCell ref="N167:O168"/>
    <mergeCell ref="Q167:Q168"/>
    <mergeCell ref="R167:S168"/>
    <mergeCell ref="H149:R150"/>
    <mergeCell ref="N152:O153"/>
    <mergeCell ref="Q152:S152"/>
    <mergeCell ref="Q153:S153"/>
    <mergeCell ref="Q146:S146"/>
    <mergeCell ref="K146:L147"/>
    <mergeCell ref="K209:L210"/>
    <mergeCell ref="N209:O210"/>
    <mergeCell ref="Q209:Q210"/>
    <mergeCell ref="N233:O234"/>
    <mergeCell ref="Q233:Q234"/>
    <mergeCell ref="R233:S234"/>
    <mergeCell ref="K125:L126"/>
    <mergeCell ref="R113:S114"/>
    <mergeCell ref="R122:S123"/>
    <mergeCell ref="K113:L114"/>
    <mergeCell ref="N113:O114"/>
    <mergeCell ref="Q113:Q114"/>
    <mergeCell ref="K116:L117"/>
    <mergeCell ref="N116:O117"/>
    <mergeCell ref="Q116:Q117"/>
    <mergeCell ref="R119:S120"/>
    <mergeCell ref="R143:S144"/>
    <mergeCell ref="K188:L189"/>
    <mergeCell ref="K161:L162"/>
    <mergeCell ref="N161:O162"/>
    <mergeCell ref="Q161:Q162"/>
    <mergeCell ref="R161:S162"/>
    <mergeCell ref="K164:L165"/>
    <mergeCell ref="K152:L153"/>
    <mergeCell ref="Q54:S54"/>
    <mergeCell ref="H56:R57"/>
    <mergeCell ref="Q60:S60"/>
    <mergeCell ref="N50:O51"/>
    <mergeCell ref="Q50:S50"/>
    <mergeCell ref="Q51:S51"/>
    <mergeCell ref="K59:L60"/>
    <mergeCell ref="N59:O60"/>
    <mergeCell ref="Q59:S59"/>
    <mergeCell ref="K386:O387"/>
    <mergeCell ref="H383:R384"/>
    <mergeCell ref="Q371:Q372"/>
    <mergeCell ref="K290:L291"/>
    <mergeCell ref="K275:L276"/>
    <mergeCell ref="N275:O276"/>
    <mergeCell ref="Q275:Q276"/>
    <mergeCell ref="R275:S276"/>
    <mergeCell ref="K278:L279"/>
    <mergeCell ref="N278:O279"/>
    <mergeCell ref="Q278:Q279"/>
    <mergeCell ref="R278:S279"/>
    <mergeCell ref="K308:O309"/>
    <mergeCell ref="K326:L327"/>
    <mergeCell ref="H344:R345"/>
    <mergeCell ref="K347:L348"/>
    <mergeCell ref="N347:O348"/>
    <mergeCell ref="Q347:Q348"/>
    <mergeCell ref="R347:S348"/>
    <mergeCell ref="Q359:Q360"/>
    <mergeCell ref="K350:L351"/>
    <mergeCell ref="N350:O351"/>
    <mergeCell ref="Q350:Q351"/>
    <mergeCell ref="Q386:Q387"/>
    <mergeCell ref="K389:O390"/>
    <mergeCell ref="Q389:Q390"/>
    <mergeCell ref="K329:L330"/>
    <mergeCell ref="N329:O330"/>
    <mergeCell ref="Q329:S329"/>
    <mergeCell ref="Q330:S330"/>
    <mergeCell ref="K335:L336"/>
    <mergeCell ref="N335:O336"/>
    <mergeCell ref="Q335:S335"/>
    <mergeCell ref="Q336:S336"/>
    <mergeCell ref="K341:L342"/>
    <mergeCell ref="N341:O342"/>
    <mergeCell ref="Q341:S341"/>
    <mergeCell ref="Q342:S342"/>
    <mergeCell ref="Q374:Q375"/>
    <mergeCell ref="K374:O375"/>
    <mergeCell ref="Q380:Q381"/>
    <mergeCell ref="R380:S381"/>
    <mergeCell ref="K377:L378"/>
    <mergeCell ref="H353:R354"/>
    <mergeCell ref="Q356:Q357"/>
    <mergeCell ref="K356:O357"/>
    <mergeCell ref="K332:L333"/>
    <mergeCell ref="N332:O333"/>
    <mergeCell ref="R350:S351"/>
    <mergeCell ref="K371:O372"/>
    <mergeCell ref="K380:L381"/>
    <mergeCell ref="N380:O381"/>
    <mergeCell ref="N245:O246"/>
    <mergeCell ref="Q245:Q246"/>
    <mergeCell ref="Q308:Q309"/>
    <mergeCell ref="K359:O360"/>
    <mergeCell ref="Q324:S324"/>
    <mergeCell ref="K317:L318"/>
    <mergeCell ref="N317:O318"/>
    <mergeCell ref="Q317:S317"/>
    <mergeCell ref="Q318:S318"/>
    <mergeCell ref="H299:R300"/>
    <mergeCell ref="Q302:Q303"/>
    <mergeCell ref="K302:O303"/>
    <mergeCell ref="Q305:Q306"/>
    <mergeCell ref="K305:O306"/>
    <mergeCell ref="H311:R312"/>
    <mergeCell ref="Q332:Q333"/>
    <mergeCell ref="R332:S333"/>
    <mergeCell ref="R326:S327"/>
    <mergeCell ref="K338:L339"/>
    <mergeCell ref="N338:O339"/>
  </mergeCells>
  <conditionalFormatting sqref="N14">
    <cfRule type="cellIs" dxfId="415" priority="2122" operator="equal">
      <formula>"Этот показатель вычисляется по введенному значению в ячейке справа"</formula>
    </cfRule>
  </conditionalFormatting>
  <conditionalFormatting sqref="Q14">
    <cfRule type="cellIs" dxfId="414" priority="2120" operator="equal">
      <formula>""</formula>
    </cfRule>
    <cfRule type="cellIs" dxfId="413" priority="2121" operator="equal">
      <formula>"Введите здесь значение"</formula>
    </cfRule>
  </conditionalFormatting>
  <conditionalFormatting sqref="Q26">
    <cfRule type="cellIs" dxfId="412" priority="2100" operator="equal">
      <formula>""</formula>
    </cfRule>
    <cfRule type="cellIs" dxfId="411" priority="2101" operator="equal">
      <formula>"Введите здесь значение"</formula>
    </cfRule>
  </conditionalFormatting>
  <conditionalFormatting sqref="Q77">
    <cfRule type="cellIs" dxfId="410" priority="2066" operator="equal">
      <formula>""</formula>
    </cfRule>
    <cfRule type="cellIs" dxfId="409" priority="2067" operator="equal">
      <formula>"Введите здесь значение"</formula>
    </cfRule>
  </conditionalFormatting>
  <conditionalFormatting sqref="Q62">
    <cfRule type="cellIs" dxfId="408" priority="2073" operator="equal">
      <formula>""</formula>
    </cfRule>
    <cfRule type="cellIs" dxfId="407" priority="2074" operator="equal">
      <formula>"Введите здесь значение"</formula>
    </cfRule>
  </conditionalFormatting>
  <conditionalFormatting sqref="Q104">
    <cfRule type="cellIs" dxfId="406" priority="2060" operator="equal">
      <formula>""</formula>
    </cfRule>
    <cfRule type="cellIs" dxfId="405" priority="2061" operator="equal">
      <formula>"Введите здесь значение"</formula>
    </cfRule>
  </conditionalFormatting>
  <conditionalFormatting sqref="N62">
    <cfRule type="cellIs" dxfId="404" priority="2075" operator="equal">
      <formula>"Этот показатель вычисляется по введенному значению в ячейке справа"</formula>
    </cfRule>
  </conditionalFormatting>
  <conditionalFormatting sqref="N134">
    <cfRule type="cellIs" dxfId="403" priority="2049" operator="equal">
      <formula>"Этот показатель вычисляется по введенному значению в ячейке справа"</formula>
    </cfRule>
  </conditionalFormatting>
  <conditionalFormatting sqref="Q134">
    <cfRule type="cellIs" dxfId="402" priority="2047" operator="equal">
      <formula>""</formula>
    </cfRule>
    <cfRule type="cellIs" dxfId="401" priority="2048" operator="equal">
      <formula>"Введите здесь значение"</formula>
    </cfRule>
  </conditionalFormatting>
  <conditionalFormatting sqref="Q137">
    <cfRule type="cellIs" dxfId="400" priority="2043" operator="equal">
      <formula>""</formula>
    </cfRule>
    <cfRule type="cellIs" dxfId="399" priority="2044" operator="equal">
      <formula>"Введите здесь значение"</formula>
    </cfRule>
  </conditionalFormatting>
  <conditionalFormatting sqref="Q122">
    <cfRule type="cellIs" dxfId="398" priority="2053" operator="equal">
      <formula>""</formula>
    </cfRule>
    <cfRule type="cellIs" dxfId="397" priority="2054" operator="equal">
      <formula>"Введите здесь значение"</formula>
    </cfRule>
  </conditionalFormatting>
  <conditionalFormatting sqref="Q113">
    <cfRule type="cellIs" dxfId="396" priority="2056" operator="equal">
      <formula>""</formula>
    </cfRule>
    <cfRule type="cellIs" dxfId="395" priority="2057" operator="equal">
      <formula>"Введите здесь значение"</formula>
    </cfRule>
  </conditionalFormatting>
  <conditionalFormatting sqref="Q248">
    <cfRule type="cellIs" dxfId="394" priority="1896" operator="equal">
      <formula>""</formula>
    </cfRule>
    <cfRule type="cellIs" dxfId="393" priority="1897" operator="equal">
      <formula>"Введите здесь значение"</formula>
    </cfRule>
  </conditionalFormatting>
  <conditionalFormatting sqref="Q239">
    <cfRule type="cellIs" dxfId="392" priority="1881" operator="equal">
      <formula>""</formula>
    </cfRule>
    <cfRule type="cellIs" dxfId="391" priority="1882" operator="equal">
      <formula>"Введите здесь значение"</formula>
    </cfRule>
  </conditionalFormatting>
  <conditionalFormatting sqref="Q266">
    <cfRule type="cellIs" dxfId="390" priority="1874" operator="equal">
      <formula>""</formula>
    </cfRule>
    <cfRule type="cellIs" dxfId="389" priority="1875" operator="equal">
      <formula>"Введите здесь значение"</formula>
    </cfRule>
  </conditionalFormatting>
  <conditionalFormatting sqref="Q284">
    <cfRule type="cellIs" dxfId="388" priority="1863" operator="equal">
      <formula>""</formula>
    </cfRule>
    <cfRule type="cellIs" dxfId="387" priority="1864" operator="equal">
      <formula>"Введите здесь значение"</formula>
    </cfRule>
  </conditionalFormatting>
  <conditionalFormatting sqref="Q287">
    <cfRule type="cellIs" dxfId="386" priority="1844" operator="equal">
      <formula>""</formula>
    </cfRule>
    <cfRule type="cellIs" dxfId="385" priority="1845" operator="equal">
      <formula>"Введите здесь значение"</formula>
    </cfRule>
  </conditionalFormatting>
  <conditionalFormatting sqref="Q350">
    <cfRule type="cellIs" dxfId="384" priority="1709" operator="equal">
      <formula>""</formula>
    </cfRule>
    <cfRule type="cellIs" dxfId="383" priority="1710" operator="equal">
      <formula>"Введите здесь значение"</formula>
    </cfRule>
  </conditionalFormatting>
  <conditionalFormatting sqref="Q377">
    <cfRule type="cellIs" dxfId="382" priority="1683" operator="equal">
      <formula>""</formula>
    </cfRule>
    <cfRule type="cellIs" dxfId="381" priority="1684" operator="equal">
      <formula>"Введите здесь значение"</formula>
    </cfRule>
  </conditionalFormatting>
  <conditionalFormatting sqref="Q404">
    <cfRule type="cellIs" dxfId="380" priority="1638" operator="equal">
      <formula>""</formula>
    </cfRule>
    <cfRule type="cellIs" dxfId="379" priority="1639" operator="equal">
      <formula>"Введите здесь значение"</formula>
    </cfRule>
  </conditionalFormatting>
  <conditionalFormatting sqref="Q467">
    <cfRule type="cellIs" dxfId="378" priority="1443" operator="equal">
      <formula>""</formula>
    </cfRule>
    <cfRule type="cellIs" dxfId="377" priority="1444" operator="equal">
      <formula>"Введите здесь значение"</formula>
    </cfRule>
  </conditionalFormatting>
  <conditionalFormatting sqref="Q488">
    <cfRule type="cellIs" dxfId="376" priority="1421" operator="equal">
      <formula>""</formula>
    </cfRule>
    <cfRule type="cellIs" dxfId="375" priority="1422" operator="equal">
      <formula>"Введите здесь значение"</formula>
    </cfRule>
  </conditionalFormatting>
  <conditionalFormatting sqref="Q431">
    <cfRule type="cellIs" dxfId="374" priority="1449" operator="equal">
      <formula>""</formula>
    </cfRule>
    <cfRule type="cellIs" dxfId="373" priority="1450" operator="equal">
      <formula>"Введите здесь значение"</formula>
    </cfRule>
  </conditionalFormatting>
  <conditionalFormatting sqref="Q479">
    <cfRule type="cellIs" dxfId="372" priority="1434" operator="equal">
      <formula>""</formula>
    </cfRule>
    <cfRule type="cellIs" dxfId="371" priority="1435" operator="equal">
      <formula>"Введите здесь значение"</formula>
    </cfRule>
  </conditionalFormatting>
  <conditionalFormatting sqref="N416">
    <cfRule type="cellIs" dxfId="370" priority="1366" operator="equal">
      <formula>"Этот показатель вычисляется по введенному значению в ячейке справа"</formula>
    </cfRule>
  </conditionalFormatting>
  <conditionalFormatting sqref="Q416">
    <cfRule type="cellIs" dxfId="369" priority="1367" operator="equal">
      <formula>""</formula>
    </cfRule>
    <cfRule type="cellIs" dxfId="368" priority="1368" operator="equal">
      <formula>"Введите здесь значение"</formula>
    </cfRule>
  </conditionalFormatting>
  <conditionalFormatting sqref="Q422">
    <cfRule type="cellIs" dxfId="367" priority="1360" operator="equal">
      <formula>""</formula>
    </cfRule>
    <cfRule type="cellIs" dxfId="366" priority="1361" operator="equal">
      <formula>"Введите здесь значение"</formula>
    </cfRule>
  </conditionalFormatting>
  <conditionalFormatting sqref="Q425">
    <cfRule type="cellIs" dxfId="365" priority="1357" operator="equal">
      <formula>""</formula>
    </cfRule>
    <cfRule type="cellIs" dxfId="364" priority="1358" operator="equal">
      <formula>"Введите здесь значение"</formula>
    </cfRule>
  </conditionalFormatting>
  <conditionalFormatting sqref="Q482">
    <cfRule type="cellIs" dxfId="363" priority="1341" operator="equal">
      <formula>""</formula>
    </cfRule>
    <cfRule type="cellIs" dxfId="362" priority="1342" operator="equal">
      <formula>"Введите здесь значение"</formula>
    </cfRule>
  </conditionalFormatting>
  <conditionalFormatting sqref="Q20">
    <cfRule type="cellIs" dxfId="361" priority="1138" operator="equal">
      <formula>""</formula>
    </cfRule>
    <cfRule type="cellIs" dxfId="360" priority="1139" operator="equal">
      <formula>"Введите здесь значение"</formula>
    </cfRule>
  </conditionalFormatting>
  <conditionalFormatting sqref="N23">
    <cfRule type="cellIs" dxfId="359" priority="1137" operator="equal">
      <formula>"Этот показатель вычисляется по введенному значению в ячейке справа"</formula>
    </cfRule>
  </conditionalFormatting>
  <conditionalFormatting sqref="Q23">
    <cfRule type="cellIs" dxfId="358" priority="1135" operator="equal">
      <formula>""</formula>
    </cfRule>
    <cfRule type="cellIs" dxfId="357" priority="1136" operator="equal">
      <formula>"Введите здесь значение"</formula>
    </cfRule>
  </conditionalFormatting>
  <conditionalFormatting sqref="Q89">
    <cfRule type="cellIs" dxfId="356" priority="1095" operator="equal">
      <formula>""</formula>
    </cfRule>
    <cfRule type="cellIs" dxfId="355" priority="1096" operator="equal">
      <formula>"Введите здесь значение"</formula>
    </cfRule>
  </conditionalFormatting>
  <conditionalFormatting sqref="Q158">
    <cfRule type="cellIs" dxfId="354" priority="1078" operator="equal">
      <formula>""</formula>
    </cfRule>
    <cfRule type="cellIs" dxfId="353" priority="1079" operator="equal">
      <formula>"Введите здесь значение"</formula>
    </cfRule>
  </conditionalFormatting>
  <conditionalFormatting sqref="Q95">
    <cfRule type="cellIs" dxfId="352" priority="1093" operator="equal">
      <formula>""</formula>
    </cfRule>
    <cfRule type="cellIs" dxfId="351" priority="1094" operator="equal">
      <formula>"Введите здесь значение"</formula>
    </cfRule>
  </conditionalFormatting>
  <conditionalFormatting sqref="Q101">
    <cfRule type="cellIs" dxfId="350" priority="1091" operator="equal">
      <formula>""</formula>
    </cfRule>
    <cfRule type="cellIs" dxfId="349" priority="1092" operator="equal">
      <formula>"Введите здесь значение"</formula>
    </cfRule>
  </conditionalFormatting>
  <conditionalFormatting sqref="Q170">
    <cfRule type="cellIs" dxfId="348" priority="1074" operator="equal">
      <formula>""</formula>
    </cfRule>
    <cfRule type="cellIs" dxfId="347" priority="1075" operator="equal">
      <formula>"Введите здесь значение"</formula>
    </cfRule>
  </conditionalFormatting>
  <conditionalFormatting sqref="Q233">
    <cfRule type="cellIs" dxfId="346" priority="1029" operator="equal">
      <formula>""</formula>
    </cfRule>
    <cfRule type="cellIs" dxfId="345" priority="1030" operator="equal">
      <formula>"Введите здесь значение"</formula>
    </cfRule>
  </conditionalFormatting>
  <conditionalFormatting sqref="Q209">
    <cfRule type="cellIs" dxfId="344" priority="1026" operator="equal">
      <formula>""</formula>
    </cfRule>
    <cfRule type="cellIs" dxfId="343" priority="1027" operator="equal">
      <formula>"Введите здесь значение"</formula>
    </cfRule>
  </conditionalFormatting>
  <conditionalFormatting sqref="N209">
    <cfRule type="cellIs" dxfId="342" priority="1025" operator="equal">
      <formula>"Этот показатель вычисляется по введенному значению в ячейке справа"</formula>
    </cfRule>
  </conditionalFormatting>
  <conditionalFormatting sqref="Q224">
    <cfRule type="cellIs" dxfId="341" priority="1023" operator="equal">
      <formula>""</formula>
    </cfRule>
    <cfRule type="cellIs" dxfId="340" priority="1024" operator="equal">
      <formula>"Введите здесь значение"</formula>
    </cfRule>
  </conditionalFormatting>
  <conditionalFormatting sqref="N257">
    <cfRule type="cellIs" dxfId="339" priority="1008" operator="equal">
      <formula>"Этот показатель вычисляется по введенному значению в ячейке справа"</formula>
    </cfRule>
  </conditionalFormatting>
  <conditionalFormatting sqref="Q230">
    <cfRule type="cellIs" dxfId="338" priority="1020" operator="equal">
      <formula>""</formula>
    </cfRule>
    <cfRule type="cellIs" dxfId="337" priority="1021" operator="equal">
      <formula>"Введите здесь значение"</formula>
    </cfRule>
  </conditionalFormatting>
  <conditionalFormatting sqref="Q245">
    <cfRule type="cellIs" dxfId="336" priority="1017" operator="equal">
      <formula>""</formula>
    </cfRule>
    <cfRule type="cellIs" dxfId="335" priority="1018" operator="equal">
      <formula>"Введите здесь значение"</formula>
    </cfRule>
  </conditionalFormatting>
  <conditionalFormatting sqref="Q242">
    <cfRule type="cellIs" dxfId="334" priority="1012" operator="equal">
      <formula>""</formula>
    </cfRule>
    <cfRule type="cellIs" dxfId="333" priority="1013" operator="equal">
      <formula>"Введите здесь значение"</formula>
    </cfRule>
  </conditionalFormatting>
  <conditionalFormatting sqref="Q257">
    <cfRule type="cellIs" dxfId="332" priority="1009" operator="equal">
      <formula>""</formula>
    </cfRule>
    <cfRule type="cellIs" dxfId="331" priority="1010" operator="equal">
      <formula>"Введите здесь значение"</formula>
    </cfRule>
  </conditionalFormatting>
  <conditionalFormatting sqref="Q263">
    <cfRule type="cellIs" dxfId="330" priority="1006" operator="equal">
      <formula>""</formula>
    </cfRule>
    <cfRule type="cellIs" dxfId="329" priority="1007" operator="equal">
      <formula>"Введите здесь значение"</formula>
    </cfRule>
  </conditionalFormatting>
  <conditionalFormatting sqref="Q260">
    <cfRule type="cellIs" dxfId="328" priority="1003" operator="equal">
      <formula>""</formula>
    </cfRule>
    <cfRule type="cellIs" dxfId="327" priority="1004" operator="equal">
      <formula>"Введите здесь значение"</formula>
    </cfRule>
  </conditionalFormatting>
  <conditionalFormatting sqref="Q254">
    <cfRule type="cellIs" dxfId="326" priority="1000" operator="equal">
      <formula>""</formula>
    </cfRule>
    <cfRule type="cellIs" dxfId="325" priority="1001" operator="equal">
      <formula>"Введите здесь значение"</formula>
    </cfRule>
  </conditionalFormatting>
  <conditionalFormatting sqref="Q272">
    <cfRule type="cellIs" dxfId="324" priority="989" operator="equal">
      <formula>""</formula>
    </cfRule>
    <cfRule type="cellIs" dxfId="323" priority="990" operator="equal">
      <formula>"Введите здесь значение"</formula>
    </cfRule>
  </conditionalFormatting>
  <conditionalFormatting sqref="Q275">
    <cfRule type="cellIs" dxfId="322" priority="985" operator="equal">
      <formula>""</formula>
    </cfRule>
    <cfRule type="cellIs" dxfId="321" priority="986" operator="equal">
      <formula>"Введите здесь значение"</formula>
    </cfRule>
  </conditionalFormatting>
  <conditionalFormatting sqref="Q278">
    <cfRule type="cellIs" dxfId="320" priority="982" operator="equal">
      <formula>""</formula>
    </cfRule>
    <cfRule type="cellIs" dxfId="319" priority="983" operator="equal">
      <formula>"Введите здесь значение"</formula>
    </cfRule>
  </conditionalFormatting>
  <conditionalFormatting sqref="Q302">
    <cfRule type="cellIs" dxfId="318" priority="930" operator="equal">
      <formula>""</formula>
    </cfRule>
    <cfRule type="cellIs" dxfId="317" priority="931" operator="equal">
      <formula>"Введите здесь значение"</formula>
    </cfRule>
  </conditionalFormatting>
  <conditionalFormatting sqref="Q305">
    <cfRule type="cellIs" dxfId="316" priority="928" operator="equal">
      <formula>""</formula>
    </cfRule>
    <cfRule type="cellIs" dxfId="315" priority="929" operator="equal">
      <formula>"Введите здесь значение"</formula>
    </cfRule>
  </conditionalFormatting>
  <conditionalFormatting sqref="Q308">
    <cfRule type="cellIs" dxfId="314" priority="926" operator="equal">
      <formula>""</formula>
    </cfRule>
    <cfRule type="cellIs" dxfId="313" priority="927" operator="equal">
      <formula>"Введите здесь значение"</formula>
    </cfRule>
  </conditionalFormatting>
  <conditionalFormatting sqref="Q338">
    <cfRule type="cellIs" dxfId="312" priority="921" operator="equal">
      <formula>""</formula>
    </cfRule>
    <cfRule type="cellIs" dxfId="311" priority="922" operator="equal">
      <formula>"Введите здесь значение"</formula>
    </cfRule>
  </conditionalFormatting>
  <conditionalFormatting sqref="Q320">
    <cfRule type="cellIs" dxfId="310" priority="915" operator="equal">
      <formula>""</formula>
    </cfRule>
    <cfRule type="cellIs" dxfId="309" priority="916" operator="equal">
      <formula>"Введите здесь значение"</formula>
    </cfRule>
  </conditionalFormatting>
  <conditionalFormatting sqref="Q314">
    <cfRule type="cellIs" dxfId="308" priority="918" operator="equal">
      <formula>""</formula>
    </cfRule>
    <cfRule type="cellIs" dxfId="307" priority="919" operator="equal">
      <formula>"Введите здесь значение"</formula>
    </cfRule>
  </conditionalFormatting>
  <conditionalFormatting sqref="Q356">
    <cfRule type="cellIs" dxfId="306" priority="901" operator="equal">
      <formula>""</formula>
    </cfRule>
    <cfRule type="cellIs" dxfId="305" priority="902" operator="equal">
      <formula>"Введите здесь значение"</formula>
    </cfRule>
  </conditionalFormatting>
  <conditionalFormatting sqref="Q326">
    <cfRule type="cellIs" dxfId="304" priority="912" operator="equal">
      <formula>""</formula>
    </cfRule>
    <cfRule type="cellIs" dxfId="303" priority="913" operator="equal">
      <formula>"Введите здесь значение"</formula>
    </cfRule>
  </conditionalFormatting>
  <conditionalFormatting sqref="Q332">
    <cfRule type="cellIs" dxfId="302" priority="909" operator="equal">
      <formula>""</formula>
    </cfRule>
    <cfRule type="cellIs" dxfId="301" priority="910" operator="equal">
      <formula>"Введите здесь значение"</formula>
    </cfRule>
  </conditionalFormatting>
  <conditionalFormatting sqref="Q347">
    <cfRule type="cellIs" dxfId="300" priority="904" operator="equal">
      <formula>""</formula>
    </cfRule>
    <cfRule type="cellIs" dxfId="299" priority="905" operator="equal">
      <formula>"Введите здесь значение"</formula>
    </cfRule>
  </conditionalFormatting>
  <conditionalFormatting sqref="Q434">
    <cfRule type="cellIs" dxfId="298" priority="866" operator="equal">
      <formula>""</formula>
    </cfRule>
    <cfRule type="cellIs" dxfId="297" priority="867" operator="equal">
      <formula>"Введите здесь значение"</formula>
    </cfRule>
  </conditionalFormatting>
  <conditionalFormatting sqref="Q380">
    <cfRule type="cellIs" dxfId="296" priority="899" operator="equal">
      <formula>""</formula>
    </cfRule>
    <cfRule type="cellIs" dxfId="295" priority="900" operator="equal">
      <formula>"Введите здесь значение"</formula>
    </cfRule>
  </conditionalFormatting>
  <conditionalFormatting sqref="Q365">
    <cfRule type="cellIs" dxfId="294" priority="896" operator="equal">
      <formula>""</formula>
    </cfRule>
    <cfRule type="cellIs" dxfId="293" priority="897" operator="equal">
      <formula>"Введите здесь значение"</formula>
    </cfRule>
  </conditionalFormatting>
  <conditionalFormatting sqref="Q368">
    <cfRule type="cellIs" dxfId="292" priority="894" operator="equal">
      <formula>""</formula>
    </cfRule>
    <cfRule type="cellIs" dxfId="291" priority="895" operator="equal">
      <formula>"Введите здесь значение"</formula>
    </cfRule>
  </conditionalFormatting>
  <conditionalFormatting sqref="Q371">
    <cfRule type="cellIs" dxfId="290" priority="892" operator="equal">
      <formula>""</formula>
    </cfRule>
    <cfRule type="cellIs" dxfId="289" priority="893" operator="equal">
      <formula>"Введите здесь значение"</formula>
    </cfRule>
  </conditionalFormatting>
  <conditionalFormatting sqref="Q374">
    <cfRule type="cellIs" dxfId="288" priority="890" operator="equal">
      <formula>""</formula>
    </cfRule>
    <cfRule type="cellIs" dxfId="287" priority="891" operator="equal">
      <formula>"Введите здесь значение"</formula>
    </cfRule>
  </conditionalFormatting>
  <conditionalFormatting sqref="Q386">
    <cfRule type="cellIs" dxfId="286" priority="886" operator="equal">
      <formula>""</formula>
    </cfRule>
    <cfRule type="cellIs" dxfId="285" priority="887" operator="equal">
      <formula>"Введите здесь значение"</formula>
    </cfRule>
  </conditionalFormatting>
  <conditionalFormatting sqref="Q440">
    <cfRule type="cellIs" dxfId="284" priority="860" operator="equal">
      <formula>""</formula>
    </cfRule>
    <cfRule type="cellIs" dxfId="283" priority="861" operator="equal">
      <formula>"Введите здесь значение"</formula>
    </cfRule>
  </conditionalFormatting>
  <conditionalFormatting sqref="Q437">
    <cfRule type="cellIs" dxfId="282" priority="863" operator="equal">
      <formula>""</formula>
    </cfRule>
    <cfRule type="cellIs" dxfId="281" priority="864" operator="equal">
      <formula>"Введите здесь значение"</formula>
    </cfRule>
  </conditionalFormatting>
  <conditionalFormatting sqref="Q443">
    <cfRule type="cellIs" dxfId="280" priority="857" operator="equal">
      <formula>""</formula>
    </cfRule>
    <cfRule type="cellIs" dxfId="279" priority="858" operator="equal">
      <formula>"Введите здесь значение"</formula>
    </cfRule>
  </conditionalFormatting>
  <conditionalFormatting sqref="Q449">
    <cfRule type="cellIs" dxfId="278" priority="851" operator="equal">
      <formula>""</formula>
    </cfRule>
    <cfRule type="cellIs" dxfId="277" priority="852" operator="equal">
      <formula>"Введите здесь значение"</formula>
    </cfRule>
  </conditionalFormatting>
  <conditionalFormatting sqref="Q446">
    <cfRule type="cellIs" dxfId="276" priority="854" operator="equal">
      <formula>""</formula>
    </cfRule>
    <cfRule type="cellIs" dxfId="275" priority="855" operator="equal">
      <formula>"Введите здесь значение"</formula>
    </cfRule>
  </conditionalFormatting>
  <conditionalFormatting sqref="Q458">
    <cfRule type="cellIs" dxfId="274" priority="842" operator="equal">
      <formula>""</formula>
    </cfRule>
    <cfRule type="cellIs" dxfId="273" priority="843" operator="equal">
      <formula>"Введите здесь значение"</formula>
    </cfRule>
  </conditionalFormatting>
  <conditionalFormatting sqref="Q452">
    <cfRule type="cellIs" dxfId="272" priority="848" operator="equal">
      <formula>""</formula>
    </cfRule>
    <cfRule type="cellIs" dxfId="271" priority="849" operator="equal">
      <formula>"Введите здесь значение"</formula>
    </cfRule>
  </conditionalFormatting>
  <conditionalFormatting sqref="Q455">
    <cfRule type="cellIs" dxfId="270" priority="845" operator="equal">
      <formula>""</formula>
    </cfRule>
    <cfRule type="cellIs" dxfId="269" priority="846" operator="equal">
      <formula>"Введите здесь значение"</formula>
    </cfRule>
  </conditionalFormatting>
  <conditionalFormatting sqref="Q491">
    <cfRule type="cellIs" dxfId="268" priority="831" operator="equal">
      <formula>""</formula>
    </cfRule>
    <cfRule type="cellIs" dxfId="267" priority="832" operator="equal">
      <formula>"Введите здесь значение"</formula>
    </cfRule>
  </conditionalFormatting>
  <conditionalFormatting sqref="Q461">
    <cfRule type="cellIs" dxfId="266" priority="839" operator="equal">
      <formula>""</formula>
    </cfRule>
    <cfRule type="cellIs" dxfId="265" priority="840" operator="equal">
      <formula>"Введите здесь значение"</formula>
    </cfRule>
  </conditionalFormatting>
  <conditionalFormatting sqref="Q464">
    <cfRule type="cellIs" dxfId="264" priority="836" operator="equal">
      <formula>""</formula>
    </cfRule>
    <cfRule type="cellIs" dxfId="263" priority="837" operator="equal">
      <formula>"Введите здесь значение"</formula>
    </cfRule>
  </conditionalFormatting>
  <conditionalFormatting sqref="Q473">
    <cfRule type="cellIs" dxfId="262" priority="833" operator="equal">
      <formula>""</formula>
    </cfRule>
    <cfRule type="cellIs" dxfId="261" priority="834" operator="equal">
      <formula>"Введите здесь значение"</formula>
    </cfRule>
  </conditionalFormatting>
  <conditionalFormatting sqref="Q494">
    <cfRule type="cellIs" dxfId="260" priority="828" operator="equal">
      <formula>""</formula>
    </cfRule>
    <cfRule type="cellIs" dxfId="259" priority="829" operator="equal">
      <formula>"Введите здесь значение"</formula>
    </cfRule>
  </conditionalFormatting>
  <conditionalFormatting sqref="Q509">
    <cfRule type="cellIs" dxfId="258" priority="822" operator="equal">
      <formula>""</formula>
    </cfRule>
    <cfRule type="cellIs" dxfId="257" priority="823" operator="equal">
      <formula>"Введите здесь значение"</formula>
    </cfRule>
  </conditionalFormatting>
  <conditionalFormatting sqref="Q500">
    <cfRule type="cellIs" dxfId="256" priority="825" operator="equal">
      <formula>""</formula>
    </cfRule>
    <cfRule type="cellIs" dxfId="255" priority="826" operator="equal">
      <formula>"Введите здесь значение"</formula>
    </cfRule>
  </conditionalFormatting>
  <conditionalFormatting sqref="Q512">
    <cfRule type="cellIs" dxfId="254" priority="819" operator="equal">
      <formula>""</formula>
    </cfRule>
    <cfRule type="cellIs" dxfId="253" priority="820" operator="equal">
      <formula>"Введите здесь значение"</formula>
    </cfRule>
  </conditionalFormatting>
  <conditionalFormatting sqref="Q515">
    <cfRule type="cellIs" dxfId="252" priority="816" operator="equal">
      <formula>""</formula>
    </cfRule>
    <cfRule type="cellIs" dxfId="251" priority="817" operator="equal">
      <formula>"Введите здесь значение"</formula>
    </cfRule>
  </conditionalFormatting>
  <conditionalFormatting sqref="Q503">
    <cfRule type="cellIs" dxfId="250" priority="813" operator="equal">
      <formula>""</formula>
    </cfRule>
    <cfRule type="cellIs" dxfId="249" priority="814" operator="equal">
      <formula>"Введите здесь значение"</formula>
    </cfRule>
  </conditionalFormatting>
  <conditionalFormatting sqref="N239">
    <cfRule type="cellIs" dxfId="248" priority="796" operator="equal">
      <formula>"Этот показатель вычисляется по введенному значению в ячейке справа"</formula>
    </cfRule>
  </conditionalFormatting>
  <conditionalFormatting sqref="N20">
    <cfRule type="cellIs" dxfId="247" priority="806" operator="equal">
      <formula>"Этот показатель вычисляется по введенному значению в ячейке справа"</formula>
    </cfRule>
  </conditionalFormatting>
  <conditionalFormatting sqref="N26">
    <cfRule type="cellIs" dxfId="246" priority="805" operator="equal">
      <formula>"Этот показатель вычисляется по введенному значению в ячейке справа"</formula>
    </cfRule>
  </conditionalFormatting>
  <conditionalFormatting sqref="N137">
    <cfRule type="cellIs" dxfId="245" priority="802" operator="equal">
      <formula>"Этот показатель вычисляется по введенному значению в ячейке справа"</formula>
    </cfRule>
  </conditionalFormatting>
  <conditionalFormatting sqref="N158">
    <cfRule type="cellIs" dxfId="244" priority="801" operator="equal">
      <formula>"Этот показатель вычисляется по введенному значению в ячейке справа"</formula>
    </cfRule>
  </conditionalFormatting>
  <conditionalFormatting sqref="N170">
    <cfRule type="cellIs" dxfId="243" priority="800" operator="equal">
      <formula>"Этот показатель вычисляется по введенному значению в ячейке справа"</formula>
    </cfRule>
  </conditionalFormatting>
  <conditionalFormatting sqref="N224">
    <cfRule type="cellIs" dxfId="242" priority="799" operator="equal">
      <formula>"Этот показатель вычисляется по введенному значению в ячейке справа"</formula>
    </cfRule>
  </conditionalFormatting>
  <conditionalFormatting sqref="N230">
    <cfRule type="cellIs" dxfId="241" priority="798" operator="equal">
      <formula>"Этот показатель вычисляется по введенному значению в ячейке справа"</formula>
    </cfRule>
  </conditionalFormatting>
  <conditionalFormatting sqref="N233">
    <cfRule type="cellIs" dxfId="240" priority="797" operator="equal">
      <formula>"Этот показатель вычисляется по введенному значению в ячейке справа"</formula>
    </cfRule>
  </conditionalFormatting>
  <conditionalFormatting sqref="N242">
    <cfRule type="cellIs" dxfId="239" priority="795" operator="equal">
      <formula>"Этот показатель вычисляется по введенному значению в ячейке справа"</formula>
    </cfRule>
  </conditionalFormatting>
  <conditionalFormatting sqref="N245">
    <cfRule type="cellIs" dxfId="238" priority="794" operator="equal">
      <formula>"Этот показатель вычисляется по введенному значению в ячейке справа"</formula>
    </cfRule>
  </conditionalFormatting>
  <conditionalFormatting sqref="N248">
    <cfRule type="cellIs" dxfId="237" priority="793" operator="equal">
      <formula>"Этот показатель вычисляется по введенному значению в ячейке справа"</formula>
    </cfRule>
  </conditionalFormatting>
  <conditionalFormatting sqref="N254">
    <cfRule type="cellIs" dxfId="236" priority="792" operator="equal">
      <formula>"Этот показатель вычисляется по введенному значению в ячейке справа"</formula>
    </cfRule>
  </conditionalFormatting>
  <conditionalFormatting sqref="N263">
    <cfRule type="cellIs" dxfId="235" priority="791" operator="equal">
      <formula>"Этот показатель вычисляется по введенному значению в ячейке справа"</formula>
    </cfRule>
  </conditionalFormatting>
  <conditionalFormatting sqref="N266">
    <cfRule type="cellIs" dxfId="234" priority="790" operator="equal">
      <formula>"Этот показатель вычисляется по введенному значению в ячейке справа"</formula>
    </cfRule>
  </conditionalFormatting>
  <conditionalFormatting sqref="N272">
    <cfRule type="cellIs" dxfId="233" priority="789" operator="equal">
      <formula>"Этот показатель вычисляется по введенному значению в ячейке справа"</formula>
    </cfRule>
  </conditionalFormatting>
  <conditionalFormatting sqref="N275">
    <cfRule type="cellIs" dxfId="232" priority="788" operator="equal">
      <formula>"Этот показатель вычисляется по введенному значению в ячейке справа"</formula>
    </cfRule>
  </conditionalFormatting>
  <conditionalFormatting sqref="N278">
    <cfRule type="cellIs" dxfId="231" priority="787" operator="equal">
      <formula>"Этот показатель вычисляется по введенному значению в ячейке справа"</formula>
    </cfRule>
  </conditionalFormatting>
  <conditionalFormatting sqref="N284">
    <cfRule type="cellIs" dxfId="230" priority="786" operator="equal">
      <formula>"Этот показатель вычисляется по введенному значению в ячейке справа"</formula>
    </cfRule>
  </conditionalFormatting>
  <conditionalFormatting sqref="N332">
    <cfRule type="cellIs" dxfId="229" priority="780" operator="equal">
      <formula>"Этот показатель вычисляется по введенному значению в ячейке справа"</formula>
    </cfRule>
  </conditionalFormatting>
  <conditionalFormatting sqref="N287">
    <cfRule type="cellIs" dxfId="228" priority="784" operator="equal">
      <formula>"Этот показатель вычисляется по введенному значению в ячейке справа"</formula>
    </cfRule>
  </conditionalFormatting>
  <conditionalFormatting sqref="N314">
    <cfRule type="cellIs" dxfId="227" priority="783" operator="equal">
      <formula>"Этот показатель вычисляется по введенному значению в ячейке справа"</formula>
    </cfRule>
  </conditionalFormatting>
  <conditionalFormatting sqref="N320">
    <cfRule type="cellIs" dxfId="226" priority="782" operator="equal">
      <formula>"Этот показатель вычисляется по введенному значению в ячейке справа"</formula>
    </cfRule>
  </conditionalFormatting>
  <conditionalFormatting sqref="N326">
    <cfRule type="cellIs" dxfId="225" priority="781" operator="equal">
      <formula>"Этот показатель вычисляется по введенному значению в ячейке справа"</formula>
    </cfRule>
  </conditionalFormatting>
  <conditionalFormatting sqref="N377">
    <cfRule type="cellIs" dxfId="224" priority="775" operator="equal">
      <formula>"Этот показатель вычисляется по введенному значению в ячейке справа"</formula>
    </cfRule>
  </conditionalFormatting>
  <conditionalFormatting sqref="N338">
    <cfRule type="cellIs" dxfId="223" priority="779" operator="equal">
      <formula>"Этот показатель вычисляется по введенному значению в ячейке справа"</formula>
    </cfRule>
  </conditionalFormatting>
  <conditionalFormatting sqref="N347">
    <cfRule type="cellIs" dxfId="222" priority="778" operator="equal">
      <formula>"Этот показатель вычисляется по введенному значению в ячейке справа"</formula>
    </cfRule>
  </conditionalFormatting>
  <conditionalFormatting sqref="N350">
    <cfRule type="cellIs" dxfId="221" priority="777" operator="equal">
      <formula>"Этот показатель вычисляется по введенному значению в ячейке справа"</formula>
    </cfRule>
  </conditionalFormatting>
  <conditionalFormatting sqref="N422">
    <cfRule type="cellIs" dxfId="220" priority="772" operator="equal">
      <formula>"Этот показатель вычисляется по введенному значению в ячейке справа"</formula>
    </cfRule>
  </conditionalFormatting>
  <conditionalFormatting sqref="N431">
    <cfRule type="cellIs" dxfId="219" priority="770" operator="equal">
      <formula>"Этот показатель вычисляется по введенному значению в ячейке справа"</formula>
    </cfRule>
  </conditionalFormatting>
  <conditionalFormatting sqref="N380">
    <cfRule type="cellIs" dxfId="218" priority="774" operator="equal">
      <formula>"Этот показатель вычисляется по введенному значению в ячейке справа"</formula>
    </cfRule>
  </conditionalFormatting>
  <conditionalFormatting sqref="N404">
    <cfRule type="cellIs" dxfId="217" priority="773" operator="equal">
      <formula>"Этот показатель вычисляется по введенному значению в ячейке справа"</formula>
    </cfRule>
  </conditionalFormatting>
  <conditionalFormatting sqref="N425">
    <cfRule type="cellIs" dxfId="216" priority="771" operator="equal">
      <formula>"Этот показатель вычисляется по введенному значению в ячейке справа"</formula>
    </cfRule>
  </conditionalFormatting>
  <conditionalFormatting sqref="N446">
    <cfRule type="cellIs" dxfId="215" priority="765" operator="equal">
      <formula>"Этот показатель вычисляется по введенному значению в ячейке справа"</formula>
    </cfRule>
  </conditionalFormatting>
  <conditionalFormatting sqref="N434">
    <cfRule type="cellIs" dxfId="214" priority="769" operator="equal">
      <formula>"Этот показатель вычисляется по введенному значению в ячейке справа"</formula>
    </cfRule>
  </conditionalFormatting>
  <conditionalFormatting sqref="N461">
    <cfRule type="cellIs" dxfId="213" priority="760" operator="equal">
      <formula>"Этот показатель вычисляется по введенному значению в ячейке справа"</formula>
    </cfRule>
  </conditionalFormatting>
  <conditionalFormatting sqref="N443">
    <cfRule type="cellIs" dxfId="212" priority="766" operator="equal">
      <formula>"Этот показатель вычисляется по введенному значению в ячейке справа"</formula>
    </cfRule>
  </conditionalFormatting>
  <conditionalFormatting sqref="N449">
    <cfRule type="cellIs" dxfId="211" priority="764" operator="equal">
      <formula>"Этот показатель вычисляется по введенному значению в ячейке справа"</formula>
    </cfRule>
  </conditionalFormatting>
  <conditionalFormatting sqref="N452">
    <cfRule type="cellIs" dxfId="210" priority="763" operator="equal">
      <formula>"Этот показатель вычисляется по введенному значению в ячейке справа"</formula>
    </cfRule>
  </conditionalFormatting>
  <conditionalFormatting sqref="N455">
    <cfRule type="cellIs" dxfId="209" priority="762" operator="equal">
      <formula>"Этот показатель вычисляется по введенному значению в ячейке справа"</formula>
    </cfRule>
  </conditionalFormatting>
  <conditionalFormatting sqref="N458">
    <cfRule type="cellIs" dxfId="208" priority="761" operator="equal">
      <formula>"Этот показатель вычисляется по введенному значению в ячейке справа"</formula>
    </cfRule>
  </conditionalFormatting>
  <conditionalFormatting sqref="N482">
    <cfRule type="cellIs" dxfId="207" priority="756" operator="equal">
      <formula>"Этот показатель вычисляется по введенному значению в ячейке справа"</formula>
    </cfRule>
  </conditionalFormatting>
  <conditionalFormatting sqref="N479">
    <cfRule type="cellIs" dxfId="206" priority="757" operator="equal">
      <formula>"Этот показатель вычисляется по введенному значению в ячейке справа"</formula>
    </cfRule>
  </conditionalFormatting>
  <conditionalFormatting sqref="N500">
    <cfRule type="cellIs" dxfId="205" priority="752" operator="equal">
      <formula>"Этот показатель вычисляется по введенному значению в ячейке справа"</formula>
    </cfRule>
  </conditionalFormatting>
  <conditionalFormatting sqref="N488">
    <cfRule type="cellIs" dxfId="204" priority="755" operator="equal">
      <formula>"Этот показатель вычисляется по введенному значению в ячейке справа"</formula>
    </cfRule>
  </conditionalFormatting>
  <conditionalFormatting sqref="N491">
    <cfRule type="cellIs" dxfId="203" priority="754" operator="equal">
      <formula>"Этот показатель вычисляется по введенному значению в ячейке справа"</formula>
    </cfRule>
  </conditionalFormatting>
  <conditionalFormatting sqref="N494">
    <cfRule type="cellIs" dxfId="202" priority="753" operator="equal">
      <formula>"Этот показатель вычисляется по введенному значению в ячейке справа"</formula>
    </cfRule>
  </conditionalFormatting>
  <conditionalFormatting sqref="N503">
    <cfRule type="cellIs" dxfId="201" priority="751" operator="equal">
      <formula>"Этот показатель вычисляется по введенному значению в ячейке справа"</formula>
    </cfRule>
  </conditionalFormatting>
  <conditionalFormatting sqref="N509">
    <cfRule type="cellIs" dxfId="200" priority="750" operator="equal">
      <formula>"Этот показатель вычисляется по введенному значению в ячейке справа"</formula>
    </cfRule>
  </conditionalFormatting>
  <conditionalFormatting sqref="N515">
    <cfRule type="cellIs" dxfId="199" priority="747" operator="equal">
      <formula>"Этот показатель вычисляется по введенному значению в ячейке справа"</formula>
    </cfRule>
  </conditionalFormatting>
  <conditionalFormatting sqref="N512">
    <cfRule type="cellIs" dxfId="198" priority="748" operator="equal">
      <formula>"Этот показатель вычисляется по введенному значению в ячейке справа"</formula>
    </cfRule>
  </conditionalFormatting>
  <conditionalFormatting sqref="Q506">
    <cfRule type="cellIs" dxfId="197" priority="733" operator="equal">
      <formula>""</formula>
    </cfRule>
    <cfRule type="cellIs" dxfId="196" priority="734" operator="equal">
      <formula>"Введите здесь значение"</formula>
    </cfRule>
  </conditionalFormatting>
  <conditionalFormatting sqref="N506">
    <cfRule type="cellIs" dxfId="195" priority="732" operator="equal">
      <formula>"Этот показатель вычисляется по введенному значению в ячейке справа"</formula>
    </cfRule>
  </conditionalFormatting>
  <conditionalFormatting sqref="N17">
    <cfRule type="cellIs" dxfId="194" priority="731" operator="equal">
      <formula>"Этот показатель вычисляется по введенному значению в ячейке справа"</formula>
    </cfRule>
  </conditionalFormatting>
  <conditionalFormatting sqref="Q17">
    <cfRule type="cellIs" dxfId="193" priority="729" operator="equal">
      <formula>""</formula>
    </cfRule>
    <cfRule type="cellIs" dxfId="192" priority="730" operator="equal">
      <formula>"Введите здесь значение"</formula>
    </cfRule>
  </conditionalFormatting>
  <conditionalFormatting sqref="Q65">
    <cfRule type="cellIs" dxfId="191" priority="710" operator="equal">
      <formula>""</formula>
    </cfRule>
    <cfRule type="cellIs" dxfId="190" priority="711" operator="equal">
      <formula>"Введите здесь значение"</formula>
    </cfRule>
  </conditionalFormatting>
  <conditionalFormatting sqref="N65">
    <cfRule type="cellIs" dxfId="189" priority="712" operator="equal">
      <formula>"Этот показатель вычисляется по введенному значению в ячейке справа"</formula>
    </cfRule>
  </conditionalFormatting>
  <conditionalFormatting sqref="Q68">
    <cfRule type="cellIs" dxfId="188" priority="707" operator="equal">
      <formula>""</formula>
    </cfRule>
    <cfRule type="cellIs" dxfId="187" priority="708" operator="equal">
      <formula>"Введите здесь значение"</formula>
    </cfRule>
  </conditionalFormatting>
  <conditionalFormatting sqref="N68">
    <cfRule type="cellIs" dxfId="186" priority="709" operator="equal">
      <formula>"Этот показатель вычисляется по введенному значению в ячейке справа"</formula>
    </cfRule>
  </conditionalFormatting>
  <conditionalFormatting sqref="Q71">
    <cfRule type="cellIs" dxfId="185" priority="704" operator="equal">
      <formula>""</formula>
    </cfRule>
    <cfRule type="cellIs" dxfId="184" priority="705" operator="equal">
      <formula>"Введите здесь значение"</formula>
    </cfRule>
  </conditionalFormatting>
  <conditionalFormatting sqref="N71">
    <cfRule type="cellIs" dxfId="183" priority="706" operator="equal">
      <formula>"Этот показатель вычисляется по введенному значению в ячейке справа"</formula>
    </cfRule>
  </conditionalFormatting>
  <conditionalFormatting sqref="Q74">
    <cfRule type="cellIs" dxfId="182" priority="701" operator="equal">
      <formula>""</formula>
    </cfRule>
    <cfRule type="cellIs" dxfId="181" priority="702" operator="equal">
      <formula>"Введите здесь значение"</formula>
    </cfRule>
  </conditionalFormatting>
  <conditionalFormatting sqref="N74">
    <cfRule type="cellIs" dxfId="180" priority="700" operator="equal">
      <formula>"Этот показатель вычисляется по введенному значению в ячейке справа"</formula>
    </cfRule>
  </conditionalFormatting>
  <conditionalFormatting sqref="Q92">
    <cfRule type="cellIs" dxfId="179" priority="698" operator="equal">
      <formula>""</formula>
    </cfRule>
    <cfRule type="cellIs" dxfId="178" priority="699" operator="equal">
      <formula>"Введите здесь значение"</formula>
    </cfRule>
  </conditionalFormatting>
  <conditionalFormatting sqref="Q107">
    <cfRule type="cellIs" dxfId="177" priority="696" operator="equal">
      <formula>""</formula>
    </cfRule>
    <cfRule type="cellIs" dxfId="176" priority="697" operator="equal">
      <formula>"Введите здесь значение"</formula>
    </cfRule>
  </conditionalFormatting>
  <conditionalFormatting sqref="Q110">
    <cfRule type="cellIs" dxfId="175" priority="693" operator="equal">
      <formula>""</formula>
    </cfRule>
    <cfRule type="cellIs" dxfId="174" priority="694" operator="equal">
      <formula>"Введите здесь значение"</formula>
    </cfRule>
  </conditionalFormatting>
  <conditionalFormatting sqref="Q116">
    <cfRule type="cellIs" dxfId="173" priority="688" operator="equal">
      <formula>""</formula>
    </cfRule>
    <cfRule type="cellIs" dxfId="172" priority="689" operator="equal">
      <formula>"Введите здесь значение"</formula>
    </cfRule>
  </conditionalFormatting>
  <conditionalFormatting sqref="N143">
    <cfRule type="cellIs" dxfId="171" priority="674" operator="equal">
      <formula>"Этот показатель вычисляется по введенному значению в ячейке справа"</formula>
    </cfRule>
  </conditionalFormatting>
  <conditionalFormatting sqref="Q119">
    <cfRule type="cellIs" dxfId="170" priority="685" operator="equal">
      <formula>""</formula>
    </cfRule>
    <cfRule type="cellIs" dxfId="169" priority="686" operator="equal">
      <formula>"Введите здесь значение"</formula>
    </cfRule>
  </conditionalFormatting>
  <conditionalFormatting sqref="N464">
    <cfRule type="cellIs" dxfId="168" priority="649" operator="equal">
      <formula>"Этот показатель вычисляется по введенному значению в ячейке справа"</formula>
    </cfRule>
  </conditionalFormatting>
  <conditionalFormatting sqref="N140">
    <cfRule type="cellIs" dxfId="167" priority="677" operator="equal">
      <formula>"Этот показатель вычисляется по введенному значению в ячейке справа"</formula>
    </cfRule>
  </conditionalFormatting>
  <conditionalFormatting sqref="Q140">
    <cfRule type="cellIs" dxfId="166" priority="678" operator="equal">
      <formula>""</formula>
    </cfRule>
    <cfRule type="cellIs" dxfId="165" priority="679" operator="equal">
      <formula>"Введите здесь значение"</formula>
    </cfRule>
  </conditionalFormatting>
  <conditionalFormatting sqref="N164">
    <cfRule type="cellIs" dxfId="164" priority="664" operator="equal">
      <formula>"Этот показатель вычисляется по введенному значению в ячейке справа"</formula>
    </cfRule>
  </conditionalFormatting>
  <conditionalFormatting sqref="Q143">
    <cfRule type="cellIs" dxfId="163" priority="675" operator="equal">
      <formula>""</formula>
    </cfRule>
    <cfRule type="cellIs" dxfId="162" priority="676" operator="equal">
      <formula>"Введите здесь значение"</formula>
    </cfRule>
  </conditionalFormatting>
  <conditionalFormatting sqref="Q161">
    <cfRule type="cellIs" dxfId="161" priority="668" operator="equal">
      <formula>""</formula>
    </cfRule>
    <cfRule type="cellIs" dxfId="160" priority="669" operator="equal">
      <formula>"Введите здесь значение"</formula>
    </cfRule>
  </conditionalFormatting>
  <conditionalFormatting sqref="N161">
    <cfRule type="cellIs" dxfId="159" priority="667" operator="equal">
      <formula>"Этот показатель вычисляется по введенному значению в ячейке справа"</formula>
    </cfRule>
  </conditionalFormatting>
  <conditionalFormatting sqref="Q164">
    <cfRule type="cellIs" dxfId="158" priority="665" operator="equal">
      <formula>""</formula>
    </cfRule>
    <cfRule type="cellIs" dxfId="157" priority="666" operator="equal">
      <formula>"Введите здесь значение"</formula>
    </cfRule>
  </conditionalFormatting>
  <conditionalFormatting sqref="N167">
    <cfRule type="cellIs" dxfId="156" priority="661" operator="equal">
      <formula>"Этот показатель вычисляется по введенному значению в ячейке справа"</formula>
    </cfRule>
  </conditionalFormatting>
  <conditionalFormatting sqref="Q167">
    <cfRule type="cellIs" dxfId="155" priority="662" operator="equal">
      <formula>""</formula>
    </cfRule>
    <cfRule type="cellIs" dxfId="154" priority="663" operator="equal">
      <formula>"Введите здесь значение"</formula>
    </cfRule>
  </conditionalFormatting>
  <conditionalFormatting sqref="N179">
    <cfRule type="cellIs" dxfId="153" priority="652" operator="equal">
      <formula>"Этот показатель вычисляется по введенному значению в ячейке справа"</formula>
    </cfRule>
  </conditionalFormatting>
  <conditionalFormatting sqref="Q173">
    <cfRule type="cellIs" dxfId="152" priority="659" operator="equal">
      <formula>""</formula>
    </cfRule>
    <cfRule type="cellIs" dxfId="151" priority="660" operator="equal">
      <formula>"Введите здесь значение"</formula>
    </cfRule>
  </conditionalFormatting>
  <conditionalFormatting sqref="N173">
    <cfRule type="cellIs" dxfId="150" priority="658" operator="equal">
      <formula>"Этот показатель вычисляется по введенному значению в ячейке справа"</formula>
    </cfRule>
  </conditionalFormatting>
  <conditionalFormatting sqref="Q176">
    <cfRule type="cellIs" dxfId="149" priority="656" operator="equal">
      <formula>""</formula>
    </cfRule>
    <cfRule type="cellIs" dxfId="148" priority="657" operator="equal">
      <formula>"Введите здесь значение"</formula>
    </cfRule>
  </conditionalFormatting>
  <conditionalFormatting sqref="N176">
    <cfRule type="cellIs" dxfId="147" priority="655" operator="equal">
      <formula>"Этот показатель вычисляется по введенному значению в ячейке справа"</formula>
    </cfRule>
  </conditionalFormatting>
  <conditionalFormatting sqref="Q179">
    <cfRule type="cellIs" dxfId="146" priority="653" operator="equal">
      <formula>""</formula>
    </cfRule>
    <cfRule type="cellIs" dxfId="145" priority="654" operator="equal">
      <formula>"Введите здесь значение"</formula>
    </cfRule>
  </conditionalFormatting>
  <conditionalFormatting sqref="Q476">
    <cfRule type="cellIs" dxfId="144" priority="647" operator="equal">
      <formula>""</formula>
    </cfRule>
    <cfRule type="cellIs" dxfId="143" priority="648" operator="equal">
      <formula>"Введите здесь значение"</formula>
    </cfRule>
  </conditionalFormatting>
  <conditionalFormatting sqref="Q227">
    <cfRule type="cellIs" dxfId="142" priority="510" operator="equal">
      <formula>""</formula>
    </cfRule>
    <cfRule type="cellIs" dxfId="141" priority="511" operator="equal">
      <formula>"Введите здесь значение"</formula>
    </cfRule>
  </conditionalFormatting>
  <conditionalFormatting sqref="N227">
    <cfRule type="cellIs" dxfId="140" priority="509" operator="equal">
      <formula>"Этот показатель вычисляется по введенному значению в ячейке справа"</formula>
    </cfRule>
  </conditionalFormatting>
  <conditionalFormatting sqref="Q212">
    <cfRule type="cellIs" dxfId="139" priority="507" operator="equal">
      <formula>""</formula>
    </cfRule>
    <cfRule type="cellIs" dxfId="138" priority="508" operator="equal">
      <formula>"Введите здесь значение"</formula>
    </cfRule>
  </conditionalFormatting>
  <conditionalFormatting sqref="N212">
    <cfRule type="cellIs" dxfId="137" priority="506" operator="equal">
      <formula>"Этот показатель вычисляется по введенному значению в ячейке справа"</formula>
    </cfRule>
  </conditionalFormatting>
  <conditionalFormatting sqref="Q215">
    <cfRule type="cellIs" dxfId="136" priority="504" operator="equal">
      <formula>""</formula>
    </cfRule>
    <cfRule type="cellIs" dxfId="135" priority="505" operator="equal">
      <formula>"Введите здесь значение"</formula>
    </cfRule>
  </conditionalFormatting>
  <conditionalFormatting sqref="N215">
    <cfRule type="cellIs" dxfId="134" priority="503" operator="equal">
      <formula>"Этот показатель вычисляется по введенному значению в ячейке справа"</formula>
    </cfRule>
  </conditionalFormatting>
  <conditionalFormatting sqref="Q218">
    <cfRule type="cellIs" dxfId="133" priority="501" operator="equal">
      <formula>""</formula>
    </cfRule>
    <cfRule type="cellIs" dxfId="132" priority="502" operator="equal">
      <formula>"Введите здесь значение"</formula>
    </cfRule>
  </conditionalFormatting>
  <conditionalFormatting sqref="N218">
    <cfRule type="cellIs" dxfId="131" priority="500" operator="equal">
      <formula>"Этот показатель вычисляется по введенному значению в ячейке справа"</formula>
    </cfRule>
  </conditionalFormatting>
  <conditionalFormatting sqref="Q221">
    <cfRule type="cellIs" dxfId="130" priority="498" operator="equal">
      <formula>""</formula>
    </cfRule>
    <cfRule type="cellIs" dxfId="129" priority="499" operator="equal">
      <formula>"Введите здесь значение"</formula>
    </cfRule>
  </conditionalFormatting>
  <conditionalFormatting sqref="N221">
    <cfRule type="cellIs" dxfId="128" priority="497" operator="equal">
      <formula>"Этот показатель вычисляется по введенному значению в ячейке справа"</formula>
    </cfRule>
  </conditionalFormatting>
  <conditionalFormatting sqref="Q359">
    <cfRule type="cellIs" dxfId="127" priority="468" operator="equal">
      <formula>""</formula>
    </cfRule>
    <cfRule type="cellIs" dxfId="126" priority="469" operator="equal">
      <formula>"Введите здесь значение"</formula>
    </cfRule>
  </conditionalFormatting>
  <conditionalFormatting sqref="Q389">
    <cfRule type="cellIs" dxfId="125" priority="466" operator="equal">
      <formula>""</formula>
    </cfRule>
    <cfRule type="cellIs" dxfId="124" priority="467" operator="equal">
      <formula>"Введите здесь значение"</formula>
    </cfRule>
  </conditionalFormatting>
  <conditionalFormatting sqref="N437">
    <cfRule type="cellIs" dxfId="123" priority="465" operator="equal">
      <formula>"Этот показатель вычисляется по введенному значению в ячейке справа"</formula>
    </cfRule>
  </conditionalFormatting>
  <conditionalFormatting sqref="N440">
    <cfRule type="cellIs" dxfId="122" priority="464" operator="equal">
      <formula>"Этот показатель вычисляется по введенному значению в ячейке справа"</formula>
    </cfRule>
  </conditionalFormatting>
  <conditionalFormatting sqref="Q32">
    <cfRule type="cellIs" dxfId="121" priority="133" operator="equal">
      <formula>""</formula>
    </cfRule>
    <cfRule type="cellIs" dxfId="120" priority="134" operator="equal">
      <formula>"Укажите здесь ссылку на документ"</formula>
    </cfRule>
  </conditionalFormatting>
  <conditionalFormatting sqref="Q33">
    <cfRule type="cellIs" dxfId="119" priority="131" operator="equal">
      <formula>""</formula>
    </cfRule>
    <cfRule type="cellIs" dxfId="118" priority="132" operator="equal">
      <formula>"Укажите здесь название документа и соответствующий номер страницы"</formula>
    </cfRule>
  </conditionalFormatting>
  <conditionalFormatting sqref="N32:O33">
    <cfRule type="cellIs" dxfId="117" priority="130" operator="equal">
      <formula>"Укажите здесь ""Имеется"" или ""Отсутствует"""</formula>
    </cfRule>
  </conditionalFormatting>
  <conditionalFormatting sqref="Q32">
    <cfRule type="expression" dxfId="116" priority="129" stopIfTrue="1">
      <formula>$N32="Отсутствует"</formula>
    </cfRule>
  </conditionalFormatting>
  <conditionalFormatting sqref="Q33:S33">
    <cfRule type="expression" dxfId="115" priority="128" stopIfTrue="1">
      <formula>$N32="Отсутствует"</formula>
    </cfRule>
  </conditionalFormatting>
  <conditionalFormatting sqref="Q35 Q38 Q41 Q44 Q47 Q50 Q53">
    <cfRule type="cellIs" dxfId="114" priority="126" operator="equal">
      <formula>""</formula>
    </cfRule>
    <cfRule type="cellIs" dxfId="113" priority="127" operator="equal">
      <formula>"Укажите здесь ссылку на документ"</formula>
    </cfRule>
  </conditionalFormatting>
  <conditionalFormatting sqref="Q36 Q39 Q42 Q45 Q48 Q51 Q54">
    <cfRule type="cellIs" dxfId="112" priority="124" operator="equal">
      <formula>""</formula>
    </cfRule>
    <cfRule type="cellIs" dxfId="111" priority="125" operator="equal">
      <formula>"Укажите здесь название документа и соответствующий номер страницы"</formula>
    </cfRule>
  </conditionalFormatting>
  <conditionalFormatting sqref="N35:O36 N38:O39 N41:O42 N44:O45 N47:O48 N50:O51 N53:O54">
    <cfRule type="cellIs" dxfId="110" priority="123" operator="equal">
      <formula>"Укажите здесь ""Имеется"" или ""Отсутствует"""</formula>
    </cfRule>
  </conditionalFormatting>
  <conditionalFormatting sqref="Q35:S35 Q38:S38 Q41:S41 Q44:S44 Q47:S47 Q50:S50 Q53:S53">
    <cfRule type="expression" dxfId="109" priority="122" stopIfTrue="1">
      <formula>$N35="Отсутствует"</formula>
    </cfRule>
  </conditionalFormatting>
  <conditionalFormatting sqref="Q36:S36 Q39:S39 Q42:S42 Q45:S45 Q48:S48 Q51:S51 Q54:S54">
    <cfRule type="expression" dxfId="108" priority="121" stopIfTrue="1">
      <formula>$N35="Отсутствует"</formula>
    </cfRule>
  </conditionalFormatting>
  <conditionalFormatting sqref="Q59">
    <cfRule type="cellIs" dxfId="107" priority="119" operator="equal">
      <formula>""</formula>
    </cfRule>
    <cfRule type="cellIs" dxfId="106" priority="120" operator="equal">
      <formula>"Укажите здесь ссылку на документ"</formula>
    </cfRule>
  </conditionalFormatting>
  <conditionalFormatting sqref="Q60">
    <cfRule type="cellIs" dxfId="105" priority="117" operator="equal">
      <formula>""</formula>
    </cfRule>
    <cfRule type="cellIs" dxfId="104" priority="118" operator="equal">
      <formula>"Укажите здесь название документа и соответствующий номер страницы"</formula>
    </cfRule>
  </conditionalFormatting>
  <conditionalFormatting sqref="N59:O60">
    <cfRule type="cellIs" dxfId="103" priority="116" operator="equal">
      <formula>"Укажите здесь ""Имеется"" или ""Отсутствует"""</formula>
    </cfRule>
  </conditionalFormatting>
  <conditionalFormatting sqref="Q59:S59">
    <cfRule type="expression" dxfId="102" priority="115" stopIfTrue="1">
      <formula>$N59="Отсутствует"</formula>
    </cfRule>
  </conditionalFormatting>
  <conditionalFormatting sqref="Q60:S60">
    <cfRule type="expression" dxfId="101" priority="114" stopIfTrue="1">
      <formula>$N59="Отсутствует"</formula>
    </cfRule>
  </conditionalFormatting>
  <conditionalFormatting sqref="Q80 Q83">
    <cfRule type="cellIs" dxfId="100" priority="112" operator="equal">
      <formula>""</formula>
    </cfRule>
    <cfRule type="cellIs" dxfId="99" priority="113" operator="equal">
      <formula>"Укажите здесь ссылку на документ"</formula>
    </cfRule>
  </conditionalFormatting>
  <conditionalFormatting sqref="Q81 Q84">
    <cfRule type="cellIs" dxfId="98" priority="110" operator="equal">
      <formula>""</formula>
    </cfRule>
    <cfRule type="cellIs" dxfId="97" priority="111" operator="equal">
      <formula>"Укажите здесь название документа и соответствующий номер страницы"</formula>
    </cfRule>
  </conditionalFormatting>
  <conditionalFormatting sqref="N80:O81 N83:O84">
    <cfRule type="cellIs" dxfId="96" priority="109" operator="equal">
      <formula>"Укажите здесь ""Имеется"" или ""Отсутствует"""</formula>
    </cfRule>
  </conditionalFormatting>
  <conditionalFormatting sqref="Q80:S80 Q83:S83">
    <cfRule type="expression" dxfId="95" priority="108" stopIfTrue="1">
      <formula>$N80="Отсутствует"</formula>
    </cfRule>
  </conditionalFormatting>
  <conditionalFormatting sqref="Q81:S81 Q84:S84">
    <cfRule type="expression" dxfId="94" priority="107" stopIfTrue="1">
      <formula>$N80="Отсутствует"</formula>
    </cfRule>
  </conditionalFormatting>
  <conditionalFormatting sqref="Q125 Q128">
    <cfRule type="cellIs" dxfId="93" priority="105" operator="equal">
      <formula>""</formula>
    </cfRule>
    <cfRule type="cellIs" dxfId="92" priority="106" operator="equal">
      <formula>"Укажите здесь ссылку на документ"</formula>
    </cfRule>
  </conditionalFormatting>
  <conditionalFormatting sqref="Q126 Q129">
    <cfRule type="cellIs" dxfId="91" priority="103" operator="equal">
      <formula>""</formula>
    </cfRule>
    <cfRule type="cellIs" dxfId="90" priority="104" operator="equal">
      <formula>"Укажите здесь название документа и соответствующий номер страницы"</formula>
    </cfRule>
  </conditionalFormatting>
  <conditionalFormatting sqref="N125:O126 N128:O129">
    <cfRule type="cellIs" dxfId="89" priority="102" operator="equal">
      <formula>"Укажите здесь ""Имеется"" или ""Отсутствует"""</formula>
    </cfRule>
  </conditionalFormatting>
  <conditionalFormatting sqref="Q125:S125 Q128:S128">
    <cfRule type="expression" dxfId="88" priority="101" stopIfTrue="1">
      <formula>$N125="Отсутствует"</formula>
    </cfRule>
  </conditionalFormatting>
  <conditionalFormatting sqref="Q126:S126 Q129:S129">
    <cfRule type="expression" dxfId="87" priority="100" stopIfTrue="1">
      <formula>$N125="Отсутствует"</formula>
    </cfRule>
  </conditionalFormatting>
  <conditionalFormatting sqref="Q146">
    <cfRule type="cellIs" dxfId="86" priority="98" operator="equal">
      <formula>""</formula>
    </cfRule>
    <cfRule type="cellIs" dxfId="85" priority="99" operator="equal">
      <formula>"Укажите здесь ссылку на документ"</formula>
    </cfRule>
  </conditionalFormatting>
  <conditionalFormatting sqref="Q147">
    <cfRule type="cellIs" dxfId="84" priority="96" operator="equal">
      <formula>""</formula>
    </cfRule>
    <cfRule type="cellIs" dxfId="83" priority="97" operator="equal">
      <formula>"Укажите здесь название документа и соответствующий номер страницы"</formula>
    </cfRule>
  </conditionalFormatting>
  <conditionalFormatting sqref="N146:O147">
    <cfRule type="cellIs" dxfId="82" priority="95" operator="equal">
      <formula>"Укажите здесь ""Имеется"" или ""Отсутствует"""</formula>
    </cfRule>
  </conditionalFormatting>
  <conditionalFormatting sqref="Q146:S146">
    <cfRule type="expression" dxfId="81" priority="94" stopIfTrue="1">
      <formula>$N146="Отсутствует"</formula>
    </cfRule>
  </conditionalFormatting>
  <conditionalFormatting sqref="Q147:S147">
    <cfRule type="expression" dxfId="80" priority="93" stopIfTrue="1">
      <formula>$N146="Отсутствует"</formula>
    </cfRule>
  </conditionalFormatting>
  <conditionalFormatting sqref="Q152">
    <cfRule type="cellIs" dxfId="79" priority="91" operator="equal">
      <formula>""</formula>
    </cfRule>
    <cfRule type="cellIs" dxfId="78" priority="92" operator="equal">
      <formula>"Укажите здесь ссылку на документ"</formula>
    </cfRule>
  </conditionalFormatting>
  <conditionalFormatting sqref="Q153">
    <cfRule type="cellIs" dxfId="77" priority="89" operator="equal">
      <formula>""</formula>
    </cfRule>
    <cfRule type="cellIs" dxfId="76" priority="90" operator="equal">
      <formula>"Укажите здесь название документа и соответствующий номер страницы"</formula>
    </cfRule>
  </conditionalFormatting>
  <conditionalFormatting sqref="N152:O153">
    <cfRule type="cellIs" dxfId="75" priority="88" operator="equal">
      <formula>"Укажите здесь ""Имеется"" или ""Отсутствует"""</formula>
    </cfRule>
  </conditionalFormatting>
  <conditionalFormatting sqref="Q152">
    <cfRule type="expression" dxfId="74" priority="87" stopIfTrue="1">
      <formula>$N152="Отсутствует"</formula>
    </cfRule>
  </conditionalFormatting>
  <conditionalFormatting sqref="Q153">
    <cfRule type="expression" dxfId="73" priority="86" stopIfTrue="1">
      <formula>$N152="Отсутствует"</formula>
    </cfRule>
  </conditionalFormatting>
  <conditionalFormatting sqref="Q182 Q185 Q188 Q191 Q194 Q197">
    <cfRule type="cellIs" dxfId="72" priority="77" operator="equal">
      <formula>""</formula>
    </cfRule>
    <cfRule type="cellIs" dxfId="71" priority="78" operator="equal">
      <formula>"Укажите здесь ссылку на документ"</formula>
    </cfRule>
  </conditionalFormatting>
  <conditionalFormatting sqref="Q183 Q186 Q189 Q192 Q195 Q198">
    <cfRule type="cellIs" dxfId="70" priority="75" operator="equal">
      <formula>""</formula>
    </cfRule>
    <cfRule type="cellIs" dxfId="69" priority="76" operator="equal">
      <formula>"Укажите здесь название документа и соответствующий номер страницы"</formula>
    </cfRule>
  </conditionalFormatting>
  <conditionalFormatting sqref="N182:O183 N185:O186 N188:O189 N191:O192 N194:O195 N197:O198">
    <cfRule type="cellIs" dxfId="68" priority="74" operator="equal">
      <formula>"Укажите здесь ""Имеется"" или ""Отсутствует"""</formula>
    </cfRule>
  </conditionalFormatting>
  <conditionalFormatting sqref="Q182:S182 Q185:S185 Q188:S188 Q191:S191 Q194:S194 Q197:S197">
    <cfRule type="expression" dxfId="67" priority="73" stopIfTrue="1">
      <formula>$N182="Отсутствует"</formula>
    </cfRule>
  </conditionalFormatting>
  <conditionalFormatting sqref="Q183:S183 Q186:S186 Q189:S189 Q192:S192 Q195:S195 Q198:S198">
    <cfRule type="expression" dxfId="66" priority="72" stopIfTrue="1">
      <formula>$N182="Отсутствует"</formula>
    </cfRule>
  </conditionalFormatting>
  <conditionalFormatting sqref="Q290">
    <cfRule type="cellIs" dxfId="65" priority="70" operator="equal">
      <formula>""</formula>
    </cfRule>
    <cfRule type="cellIs" dxfId="64" priority="71" operator="equal">
      <formula>"Укажите здесь ссылку на документ"</formula>
    </cfRule>
  </conditionalFormatting>
  <conditionalFormatting sqref="Q291">
    <cfRule type="cellIs" dxfId="63" priority="68" operator="equal">
      <formula>""</formula>
    </cfRule>
    <cfRule type="cellIs" dxfId="62" priority="69" operator="equal">
      <formula>"Укажите здесь название документа и соответствующий номер страницы"</formula>
    </cfRule>
  </conditionalFormatting>
  <conditionalFormatting sqref="N290:O291">
    <cfRule type="cellIs" dxfId="61" priority="67" operator="equal">
      <formula>"Укажите здесь ""Имеется"" или ""Отсутствует"""</formula>
    </cfRule>
  </conditionalFormatting>
  <conditionalFormatting sqref="Q290:S290">
    <cfRule type="expression" dxfId="60" priority="66" stopIfTrue="1">
      <formula>$N290="Отсутствует"</formula>
    </cfRule>
  </conditionalFormatting>
  <conditionalFormatting sqref="Q291:S291">
    <cfRule type="expression" dxfId="59" priority="65" stopIfTrue="1">
      <formula>$N290="Отсутствует"</formula>
    </cfRule>
  </conditionalFormatting>
  <conditionalFormatting sqref="Q317">
    <cfRule type="cellIs" dxfId="58" priority="63" operator="equal">
      <formula>""</formula>
    </cfRule>
    <cfRule type="cellIs" dxfId="57" priority="64" operator="equal">
      <formula>"Укажите здесь ссылку на документ"</formula>
    </cfRule>
  </conditionalFormatting>
  <conditionalFormatting sqref="Q318">
    <cfRule type="cellIs" dxfId="56" priority="61" operator="equal">
      <formula>""</formula>
    </cfRule>
    <cfRule type="cellIs" dxfId="55" priority="62" operator="equal">
      <formula>"Укажите здесь название документа и соответствующий номер страницы"</formula>
    </cfRule>
  </conditionalFormatting>
  <conditionalFormatting sqref="N317:O318">
    <cfRule type="cellIs" dxfId="54" priority="60" operator="equal">
      <formula>"Укажите здесь ""Имеется"" или ""Отсутствует"""</formula>
    </cfRule>
  </conditionalFormatting>
  <conditionalFormatting sqref="Q317:S317">
    <cfRule type="expression" dxfId="53" priority="59" stopIfTrue="1">
      <formula>$N317="Отсутствует"</formula>
    </cfRule>
  </conditionalFormatting>
  <conditionalFormatting sqref="Q318:S318">
    <cfRule type="expression" dxfId="52" priority="58" stopIfTrue="1">
      <formula>$N317="Отсутствует"</formula>
    </cfRule>
  </conditionalFormatting>
  <conditionalFormatting sqref="Q323">
    <cfRule type="cellIs" dxfId="51" priority="56" operator="equal">
      <formula>""</formula>
    </cfRule>
    <cfRule type="cellIs" dxfId="50" priority="57" operator="equal">
      <formula>"Укажите здесь ссылку на документ"</formula>
    </cfRule>
  </conditionalFormatting>
  <conditionalFormatting sqref="Q324">
    <cfRule type="cellIs" dxfId="49" priority="54" operator="equal">
      <formula>""</formula>
    </cfRule>
    <cfRule type="cellIs" dxfId="48" priority="55" operator="equal">
      <formula>"Укажите здесь название документа и соответствующий номер страницы"</formula>
    </cfRule>
  </conditionalFormatting>
  <conditionalFormatting sqref="N323:O324">
    <cfRule type="cellIs" dxfId="47" priority="53" operator="equal">
      <formula>"Укажите здесь ""Имеется"" или ""Отсутствует"""</formula>
    </cfRule>
  </conditionalFormatting>
  <conditionalFormatting sqref="Q323:S323">
    <cfRule type="expression" dxfId="46" priority="52" stopIfTrue="1">
      <formula>$N323="Отсутствует"</formula>
    </cfRule>
  </conditionalFormatting>
  <conditionalFormatting sqref="Q324:S324">
    <cfRule type="expression" dxfId="45" priority="51" stopIfTrue="1">
      <formula>$N323="Отсутствует"</formula>
    </cfRule>
  </conditionalFormatting>
  <conditionalFormatting sqref="Q329">
    <cfRule type="cellIs" dxfId="44" priority="49" operator="equal">
      <formula>""</formula>
    </cfRule>
    <cfRule type="cellIs" dxfId="43" priority="50" operator="equal">
      <formula>"Укажите здесь ссылку на документ"</formula>
    </cfRule>
  </conditionalFormatting>
  <conditionalFormatting sqref="Q330">
    <cfRule type="cellIs" dxfId="42" priority="47" operator="equal">
      <formula>""</formula>
    </cfRule>
    <cfRule type="cellIs" dxfId="41" priority="48" operator="equal">
      <formula>"Укажите здесь название документа и соответствующий номер страницы"</formula>
    </cfRule>
  </conditionalFormatting>
  <conditionalFormatting sqref="N329:O330">
    <cfRule type="cellIs" dxfId="40" priority="46" operator="equal">
      <formula>"Укажите здесь ""Имеется"" или ""Отсутствует"""</formula>
    </cfRule>
  </conditionalFormatting>
  <conditionalFormatting sqref="Q329:S329">
    <cfRule type="expression" dxfId="39" priority="45" stopIfTrue="1">
      <formula>$N329="Отсутствует"</formula>
    </cfRule>
  </conditionalFormatting>
  <conditionalFormatting sqref="Q330:S330">
    <cfRule type="expression" dxfId="38" priority="44" stopIfTrue="1">
      <formula>$N329="Отсутствует"</formula>
    </cfRule>
  </conditionalFormatting>
  <conditionalFormatting sqref="Q335">
    <cfRule type="cellIs" dxfId="37" priority="42" operator="equal">
      <formula>""</formula>
    </cfRule>
    <cfRule type="cellIs" dxfId="36" priority="43" operator="equal">
      <formula>"Укажите здесь ссылку на документ"</formula>
    </cfRule>
  </conditionalFormatting>
  <conditionalFormatting sqref="Q336">
    <cfRule type="cellIs" dxfId="35" priority="40" operator="equal">
      <formula>""</formula>
    </cfRule>
    <cfRule type="cellIs" dxfId="34" priority="41" operator="equal">
      <formula>"Укажите здесь название документа и соответствующий номер страницы"</formula>
    </cfRule>
  </conditionalFormatting>
  <conditionalFormatting sqref="N335:O336">
    <cfRule type="cellIs" dxfId="33" priority="39" operator="equal">
      <formula>"Укажите здесь ""Имеется"" или ""Отсутствует"""</formula>
    </cfRule>
  </conditionalFormatting>
  <conditionalFormatting sqref="Q335:S335">
    <cfRule type="expression" dxfId="32" priority="38" stopIfTrue="1">
      <formula>$N335="Отсутствует"</formula>
    </cfRule>
  </conditionalFormatting>
  <conditionalFormatting sqref="Q336:S336">
    <cfRule type="expression" dxfId="31" priority="37" stopIfTrue="1">
      <formula>$N335="Отсутствует"</formula>
    </cfRule>
  </conditionalFormatting>
  <conditionalFormatting sqref="Q341">
    <cfRule type="cellIs" dxfId="30" priority="35" operator="equal">
      <formula>""</formula>
    </cfRule>
    <cfRule type="cellIs" dxfId="29" priority="36" operator="equal">
      <formula>"Укажите здесь ссылку на документ"</formula>
    </cfRule>
  </conditionalFormatting>
  <conditionalFormatting sqref="Q342">
    <cfRule type="cellIs" dxfId="28" priority="33" operator="equal">
      <formula>""</formula>
    </cfRule>
    <cfRule type="cellIs" dxfId="27" priority="34" operator="equal">
      <formula>"Укажите здесь название документа и соответствующий номер страницы"</formula>
    </cfRule>
  </conditionalFormatting>
  <conditionalFormatting sqref="N341:O342">
    <cfRule type="cellIs" dxfId="26" priority="32" operator="equal">
      <formula>"Укажите здесь ""Имеется"" или ""Отсутствует"""</formula>
    </cfRule>
  </conditionalFormatting>
  <conditionalFormatting sqref="Q341:S341">
    <cfRule type="expression" dxfId="25" priority="31" stopIfTrue="1">
      <formula>$N341="Отсутствует"</formula>
    </cfRule>
  </conditionalFormatting>
  <conditionalFormatting sqref="Q342:S342">
    <cfRule type="expression" dxfId="24" priority="30" stopIfTrue="1">
      <formula>$N341="Отсутствует"</formula>
    </cfRule>
  </conditionalFormatting>
  <conditionalFormatting sqref="Q395 Q398">
    <cfRule type="cellIs" dxfId="23" priority="28" operator="equal">
      <formula>""</formula>
    </cfRule>
    <cfRule type="cellIs" dxfId="22" priority="29" operator="equal">
      <formula>"Укажите здесь ссылку на документ"</formula>
    </cfRule>
  </conditionalFormatting>
  <conditionalFormatting sqref="Q396 Q399">
    <cfRule type="cellIs" dxfId="21" priority="26" operator="equal">
      <formula>""</formula>
    </cfRule>
    <cfRule type="cellIs" dxfId="20" priority="27" operator="equal">
      <formula>"Укажите здесь название документа и соответствующий номер страницы"</formula>
    </cfRule>
  </conditionalFormatting>
  <conditionalFormatting sqref="N395:O396 N398:O399">
    <cfRule type="cellIs" dxfId="19" priority="25" operator="equal">
      <formula>"Укажите здесь ""Имеется"" или ""Отсутствует"""</formula>
    </cfRule>
  </conditionalFormatting>
  <conditionalFormatting sqref="Q395:S395 Q398:S398">
    <cfRule type="expression" dxfId="18" priority="24" stopIfTrue="1">
      <formula>$N395="Отсутствует"</formula>
    </cfRule>
  </conditionalFormatting>
  <conditionalFormatting sqref="Q396:S396 Q399:S399">
    <cfRule type="expression" dxfId="17" priority="23" stopIfTrue="1">
      <formula>$N395="Отсутствует"</formula>
    </cfRule>
  </conditionalFormatting>
  <conditionalFormatting sqref="Q518 Q521">
    <cfRule type="cellIs" dxfId="16" priority="21" operator="equal">
      <formula>""</formula>
    </cfRule>
    <cfRule type="cellIs" dxfId="15" priority="22" operator="equal">
      <formula>"Укажите здесь ссылку на документ"</formula>
    </cfRule>
  </conditionalFormatting>
  <conditionalFormatting sqref="Q519 Q522">
    <cfRule type="cellIs" dxfId="14" priority="19" operator="equal">
      <formula>""</formula>
    </cfRule>
    <cfRule type="cellIs" dxfId="13" priority="20" operator="equal">
      <formula>"Укажите здесь название документа и соответствующий номер страницы"</formula>
    </cfRule>
  </conditionalFormatting>
  <conditionalFormatting sqref="N518:O519 N521:O522">
    <cfRule type="cellIs" dxfId="12" priority="18" operator="equal">
      <formula>"Укажите здесь ""Имеется"" или ""Отсутствует"""</formula>
    </cfRule>
  </conditionalFormatting>
  <conditionalFormatting sqref="Q518:S518 Q521:S521">
    <cfRule type="expression" dxfId="11" priority="17" stopIfTrue="1">
      <formula>$N518="Отсутствует"</formula>
    </cfRule>
  </conditionalFormatting>
  <conditionalFormatting sqref="Q519:S519 Q522:S522">
    <cfRule type="expression" dxfId="10" priority="16" stopIfTrue="1">
      <formula>$N518="Отсутствует"</formula>
    </cfRule>
  </conditionalFormatting>
  <conditionalFormatting sqref="N77">
    <cfRule type="cellIs" dxfId="9" priority="15" operator="equal">
      <formula>"Этот показатель вычисляется по введенному значению в ячейке справа"</formula>
    </cfRule>
  </conditionalFormatting>
  <conditionalFormatting sqref="N122">
    <cfRule type="cellIs" dxfId="8" priority="9" operator="equal">
      <formula>"Этот показатель вычисляется по введенному значению в ячейке справа"</formula>
    </cfRule>
  </conditionalFormatting>
  <conditionalFormatting sqref="N260">
    <cfRule type="cellIs" dxfId="7" priority="8" operator="equal">
      <formula>"Этот показатель вычисляется по введенному значению в ячейке справа"</formula>
    </cfRule>
  </conditionalFormatting>
  <conditionalFormatting sqref="N467">
    <cfRule type="cellIs" dxfId="6" priority="7" operator="equal">
      <formula>"Этот показатель вычисляется по введенному значению в ячейке справа"</formula>
    </cfRule>
  </conditionalFormatting>
  <conditionalFormatting sqref="N119">
    <cfRule type="cellIs" dxfId="5" priority="6" operator="equal">
      <formula>"Этот показатель вычисляется по введенному значению в ячейке справа"</formula>
    </cfRule>
  </conditionalFormatting>
  <conditionalFormatting sqref="N116">
    <cfRule type="cellIs" dxfId="4" priority="5" operator="equal">
      <formula>"Этот показатель вычисляется по введенному значению в ячейке справа"</formula>
    </cfRule>
  </conditionalFormatting>
  <conditionalFormatting sqref="N113">
    <cfRule type="cellIs" dxfId="3" priority="4" operator="equal">
      <formula>"Этот показатель вычисляется по введенному значению в ячейке справа"</formula>
    </cfRule>
  </conditionalFormatting>
  <conditionalFormatting sqref="N110">
    <cfRule type="cellIs" dxfId="2" priority="3" operator="equal">
      <formula>"Этот показатель вычисляется по введенному значению в ячейке справа"</formula>
    </cfRule>
  </conditionalFormatting>
  <conditionalFormatting sqref="N107">
    <cfRule type="cellIs" dxfId="1" priority="2" operator="equal">
      <formula>"Этот показатель вычисляется по введенному значению в ячейке справа"</formula>
    </cfRule>
  </conditionalFormatting>
  <conditionalFormatting sqref="N104">
    <cfRule type="cellIs" dxfId="0" priority="1" operator="equal">
      <formula>"Этот показатель вычисляется по введенному значению в ячейке справа"</formula>
    </cfRule>
  </conditionalFormatting>
  <dataValidations xWindow="241" yWindow="399" count="13">
    <dataValidation allowBlank="1" showInputMessage="1" showErrorMessage="1" prompt="Наличие муниципальных показателей" sqref="H269 F298:G406 H86 H98 H131 H155 H206 H236 F292:G292 H149 F199:G199 H251 F290:G290 F205:G278 H281 F10:G152 F281:G287 H56 F155:F198 G155:G197 F412:G521"/>
    <dataValidation allowBlank="1" showInputMessage="1" showErrorMessage="1" prompt="Здесь ничего вводить не требуется" sqref="N14:O15 N20:O21 N62:O63 N26:O27 N440:O441 N116:O117 N119:O120 N134:O135 N107:O108 N245:O246 N233:O234 N263:O264 N278:O279 N284:O285 N347:O348 N326:O327 N350:O351 N221:O222 N338:O339 N380:O381 N437:O438 N425:O426 N482:O483 N416:O417 N404:O405 N422:O423 N260:O261 N479:O480 N491:O492 N23:O24 N137:O138 N158:O159 N230:O231 N209:O210 N170:O171 N224:O225 N242:O243 N239:O240 N257:O258 N254:O255 N122:O123 N248:O249 N266:O267 N275:O276 N272:O273 N332:O333 N287:O288 N314:O315 N320:O321 N377:O378 N431:O432 N434:O435 N179:O180 N218:O219 N443:O444 N446:O447 N449:O450 N452:O453 N455:O456 N458:O459 N461:O462 N488:O489 N500:O501 N494:O495 N503:O504 N509:O510 N512:O513 N515:O516 N506:O507 N17:O18 N65:O66 N68:O69 N71:O72 N74:O75 N77:O78 N110:O111 N113:O114 N467:O468 N140:O141 N143:O144 N161:O162 N164:O165 N167:O168 N173:O174 N176:O177 N464:O465 N227:O228 N212:O213 N215:O216 N104:O105"/>
    <dataValidation type="whole" operator="greaterThanOrEqual" allowBlank="1" showInputMessage="1" showErrorMessage="1" prompt="Введите здесь целое число" sqref="Q14 Q26 Q62 Q77 Q104 Q113 Q122 Q134 Q137 Q248 Q239 Q266 Q284 Q287 Q350 Q221 Q377 Q356 Q404 Q431 Q467 Q479 Q488 Q416 Q422 Q425 Q482 Q20 Q23 Q89 Q95 Q158 Q170 Q233 Q209 Q224 Q230 Q245 Q242 Q257 Q263 Q260 Q254 Q272 Q275 Q278 Q302 Q305 Q308 Q338 Q314 Q320 Q326 Q332 Q347 Q380 Q365 Q368 Q371 Q374 Q386 Q434 Q437 Q440 Q443 Q446 Q449 Q452 Q455 Q458 Q461 Q464 Q473 Q491 Q494 Q500 Q509 Q512 Q515 Q503 Q506 Q17 Q65 Q68 Q71 Q74 Q92 Q107 Q110 Q116 Q119 Q140 Q143 Q161 Q164 Q167 Q173 Q176 Q179 Q476 Q227 Q212 Q215 Q218 Q359 Q389 Q101:Q102">
      <formula1>0</formula1>
    </dataValidation>
    <dataValidation allowBlank="1" showInputMessage="1" showErrorMessage="1" prompt="Часть II. Механизмы управления качеством образовательной деятельности" sqref="D5 D200 D293 D407 B4:C88 B98:C521"/>
    <dataValidation allowBlank="1" showInputMessage="1" showErrorMessage="1" prompt="Направление 2.1. Система мониторинга эффективности руководителей образовательных организаций" sqref="D341:E343 D7:E88 F8 D317:E319 D323:E325 D329:E331 D335:E337 D98:E199"/>
    <dataValidation allowBlank="1" showInputMessage="1" showErrorMessage="1" prompt="Направление 2.2. Система обеспечения профессионального развития педагогических работников" sqref="F203 D202:E292"/>
    <dataValidation allowBlank="1" showInputMessage="1" showErrorMessage="1" prompt="Направление 2.3. Система организации воспитания и социализации обучающихся" sqref="F296 D344:E406 D320:E322 D326:E328 D332:E334 D338:E340 D295:E316"/>
    <dataValidation allowBlank="1" showInputMessage="1" showErrorMessage="1" prompt="Направление 2.4. Система мониторинга качества дошкольного образования" sqref="F410 D409:E521"/>
    <dataValidation allowBlank="1" showInputMessage="1" showErrorMessage="1" prompt="Направление 1.3. Система выявления, поддержки и развития способностей и талантов у детей и молодежи" sqref="D89:E97"/>
    <dataValidation allowBlank="1" showInputMessage="1" showErrorMessage="1" prompt="Часть I. Механизмы управления качеством образовательных результатов" sqref="B89:C97"/>
    <dataValidation type="list" allowBlank="1" showInputMessage="1" showErrorMessage="1" prompt="Укажите &quot;Имеется&quot; или &quot;Отсутствует&quot;" sqref="N323:O324 N395:O396 N194:O195 N341:O342 N38:O39 N197:O198 N290:O291 N317:O318 N335:O336 N41:O42 N44:O45 N53:O54 N50:O51 N59:O60 N80:O81 N128:O129 N47:O48 N125:O126 N398:O399 N32:O33 N83:O84 N146:O147 N329:O330 N152:O153 N35:O36 N182:O183 N185:O186 N188:O189 N191:O192 N518:O519 N521:O522">
      <formula1>"Имеется, Отсутствует"</formula1>
    </dataValidation>
    <dataValidation type="textLength" operator="greaterThan" allowBlank="1" showInputMessage="1" showErrorMessage="1" prompt="Укажите здесь ссылку на документ._x000a_Дважды &quot;кликните&quot; ячейку, удалите имеющийся в ней текст, вставьте из буфера обмена скопированную туда заранее ссылку, используя комбинацию клавиш &quot;Ctrl+V&quot; или контекстное меню после нажатия правой кнопки мыши." sqref="Q395:S395 Q194:S194 Q323:S323 Q329:S329 Q38:S38 Q335:S335 Q341:S341 Q317:S317 Q41:S41 Q44:S44 Q53:S53 Q50:S50 Q59:S59 Q80:S80 Q128:S128 Q47:S47 Q125:S125 Q398:S398 Q521:S521 Q83:S83 Q146:S146 Q32 Q197:S197 Q290:S290 Q35:S35 Q182:S182 Q185:S185 Q188:S188 Q191:S191 Q518:S518 Q152:S152">
      <formula1>10</formula1>
    </dataValidation>
    <dataValidation type="textLength" operator="greaterThan" allowBlank="1" showInputMessage="1" showErrorMessage="1" prompt="Укажите здесь название документа и соответствующий номер страницы._x000a_Дважды &quot;кликните&quot; ячейку, удалите имеющийся в ней текст, а далее либо введите текст, используя клавиатуру, либо вставьте из буфера обмена скопированный туда заранее текст." sqref="Q396:S396 Q195:S195 Q324:S324 Q330:S330 Q39:S39 Q336:S336 Q342:S342 Q318:S318 Q42:S42 Q45:S45 Q54:S54 Q51:S51 Q60:S60 Q81:S81 Q129:S129 Q48:S48 Q126:S126 Q399:S399 Q33:S33 Q84:S84 Q147:S147 Q522:S522 Q198:S198 Q291:S291 Q36:S36 Q183:S183 Q186:S186 Q189:S189 Q192:S192 Q519:S519 Q153:S153">
      <formula1>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40D2B5BCB85748851FEF84F492F4CF" ma:contentTypeVersion="4" ma:contentTypeDescription="Create a new document." ma:contentTypeScope="" ma:versionID="042084e5ac48d6a277bc5aafdee21110">
  <xsd:schema xmlns:xsd="http://www.w3.org/2001/XMLSchema" xmlns:xs="http://www.w3.org/2001/XMLSchema" xmlns:p="http://schemas.microsoft.com/office/2006/metadata/properties" xmlns:ns2="f69185dc-f3f0-459f-8752-ae8e05be8e50" xmlns:ns3="8ba32f72-af30-45a1-8b03-a7e8ec28e09b" targetNamespace="http://schemas.microsoft.com/office/2006/metadata/properties" ma:root="true" ma:fieldsID="90d2485ceeb94c016a009b6422a147d9" ns2:_="" ns3:_="">
    <xsd:import namespace="f69185dc-f3f0-459f-8752-ae8e05be8e50"/>
    <xsd:import namespace="8ba32f72-af30-45a1-8b03-a7e8ec28e0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185dc-f3f0-459f-8752-ae8e05be8e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a32f72-af30-45a1-8b03-a7e8ec28e0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ba32f72-af30-45a1-8b03-a7e8ec28e09b">
      <UserInfo>
        <DisplayName>Китаева Ирина Антоновна</DisplayName>
        <AccountId>225</AccountId>
        <AccountType/>
      </UserInfo>
      <UserInfo>
        <DisplayName>Гаврилин Александр Викторович</DisplayName>
        <AccountId>14</AccountId>
        <AccountType/>
      </UserInfo>
    </SharedWithUsers>
  </documentManagement>
</p:properties>
</file>

<file path=customXml/itemProps1.xml><?xml version="1.0" encoding="utf-8"?>
<ds:datastoreItem xmlns:ds="http://schemas.openxmlformats.org/officeDocument/2006/customXml" ds:itemID="{4AB2B241-D20B-4404-BA2E-6FE534B228AE}">
  <ds:schemaRefs>
    <ds:schemaRef ds:uri="http://schemas.microsoft.com/sharepoint/v3/contenttype/forms"/>
  </ds:schemaRefs>
</ds:datastoreItem>
</file>

<file path=customXml/itemProps2.xml><?xml version="1.0" encoding="utf-8"?>
<ds:datastoreItem xmlns:ds="http://schemas.openxmlformats.org/officeDocument/2006/customXml" ds:itemID="{E50D2716-1E79-4118-8151-91744C361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185dc-f3f0-459f-8752-ae8e05be8e50"/>
    <ds:schemaRef ds:uri="8ba32f72-af30-45a1-8b03-a7e8ec28e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D182FC-F49B-406B-B4D1-844840F539B1}">
  <ds:schemaRefs>
    <ds:schemaRef ds:uri="http://schemas.microsoft.com/office/2006/metadata/properties"/>
    <ds:schemaRef ds:uri="http://schemas.microsoft.com/office/infopath/2007/PartnerControls"/>
    <ds:schemaRef ds:uri="8ba32f72-af30-45a1-8b03-a7e8ec28e0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Структура</vt:lpstr>
      <vt:lpstr>Справочник</vt:lpstr>
      <vt:lpstr>Часть I</vt:lpstr>
      <vt:lpstr>Часть II</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gavrilin@kipk.ru</dc:creator>
  <cp:lastModifiedBy>kobizkayaan</cp:lastModifiedBy>
  <cp:revision/>
  <dcterms:created xsi:type="dcterms:W3CDTF">2021-04-01T03:18:57Z</dcterms:created>
  <dcterms:modified xsi:type="dcterms:W3CDTF">2022-06-27T02:51:09Z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0x0101006C40D2B5BCB85748851FEF84F492F4CF</vt:lpwstr>
  </property>
</Properties>
</file>